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（合格）海南省人民政府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<sst xmlns="http://schemas.openxmlformats.org/spreadsheetml/2006/main" count="5" uniqueCount="5">
  <si>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附件1：海南省人民政府研究室2021年公开选调工作人员资格初审合格进入笔试人员名单</t>
  </si>
  <si>
    <t>序号</t>
  </si>
  <si>
    <t>报考号</t>
  </si>
  <si>
    <t>姓名</t>
  </si>
  <si>
    <t>性别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</si>
</sst>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2"/>
  <sheetViews>
    <sheetView tabSelected="1" workbookViewId="0" topLeftCell="A1">
      <selection activeCell="A1" sqref="A1:D1"/>
    </sheetView>
  </sheetViews>
  <sheetFormatPr defaultColWidth="9.00390625" defaultRowHeight="15"/>
  <cols>
    <col min="1" max="1" width="9.00390625" style="2" customWidth="1"/>
    <col min="2" max="2" width="27.7109375" style="2" customWidth="1"/>
    <col min="3" max="3" width="17.140625" style="2" customWidth="1"/>
    <col min="4" max="4" width="16.57421875" style="2" customWidth="1"/>
    <col min="5" max="16384" width="9.00390625" style="2" customWidth="1"/>
  </cols>
  <sheetData>
    <row r="1" spans="1:4" ht="60" customHeight="1">
      <c r="A1" s="3" t="s">
        <v>0</v>
      </c>
      <c r="B1" s="4"/>
      <c r="C1" s="4"/>
      <c r="D1" s="4"/>
    </row>
    <row r="2" spans="1:4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30" customHeight="1">
      <c r="A3" s="6">
        <v>1</v>
      </c>
      <c r="B3" s="6" t="str">
        <f>"2849202109011653082592"</f>
        <v>2849202109011653082592</v>
      </c>
      <c r="C3" s="6" t="str">
        <f>"李小丽"</f>
        <v>李小丽</v>
      </c>
      <c r="D3" s="6" t="str">
        <f>"女"</f>
        <v>女</v>
      </c>
    </row>
    <row r="4" spans="1:4" ht="30" customHeight="1">
      <c r="A4" s="6">
        <v>2</v>
      </c>
      <c r="B4" s="6" t="str">
        <f>"2849202109011700582593"</f>
        <v>2849202109011700582593</v>
      </c>
      <c r="C4" s="6" t="str">
        <f>"陈旭璟"</f>
        <v>陈旭璟</v>
      </c>
      <c r="D4" s="6" t="str">
        <f aca="true" t="shared" si="0" ref="D4:D9">"男"</f>
        <v>男</v>
      </c>
    </row>
    <row r="5" spans="1:4" ht="30" customHeight="1">
      <c r="A5" s="6">
        <v>3</v>
      </c>
      <c r="B5" s="6" t="str">
        <f>"2849202109011729542594"</f>
        <v>2849202109011729542594</v>
      </c>
      <c r="C5" s="6" t="str">
        <f>"贺万朋"</f>
        <v>贺万朋</v>
      </c>
      <c r="D5" s="6" t="str">
        <f t="shared" si="0"/>
        <v>男</v>
      </c>
    </row>
    <row r="6" spans="1:4" ht="30" customHeight="1">
      <c r="A6" s="6">
        <v>4</v>
      </c>
      <c r="B6" s="6" t="str">
        <f>"2849202109011733382595"</f>
        <v>2849202109011733382595</v>
      </c>
      <c r="C6" s="6" t="str">
        <f>"黎渊帅"</f>
        <v>黎渊帅</v>
      </c>
      <c r="D6" s="6" t="str">
        <f t="shared" si="0"/>
        <v>男</v>
      </c>
    </row>
    <row r="7" spans="1:4" ht="30" customHeight="1">
      <c r="A7" s="6">
        <v>5</v>
      </c>
      <c r="B7" s="6" t="str">
        <f>"2849202109011824512596"</f>
        <v>2849202109011824512596</v>
      </c>
      <c r="C7" s="6" t="str">
        <f>"邢益卫"</f>
        <v>邢益卫</v>
      </c>
      <c r="D7" s="6" t="str">
        <f t="shared" si="0"/>
        <v>男</v>
      </c>
    </row>
    <row r="8" spans="1:4" ht="30" customHeight="1">
      <c r="A8" s="6">
        <v>6</v>
      </c>
      <c r="B8" s="6" t="str">
        <f>"2849202109011948572598"</f>
        <v>2849202109011948572598</v>
      </c>
      <c r="C8" s="6" t="str">
        <f>"李建勃"</f>
        <v>李建勃</v>
      </c>
      <c r="D8" s="6" t="str">
        <f t="shared" si="0"/>
        <v>男</v>
      </c>
    </row>
    <row r="9" spans="1:4" ht="30" customHeight="1">
      <c r="A9" s="6">
        <v>7</v>
      </c>
      <c r="B9" s="6" t="str">
        <f>"2849202109011952122600"</f>
        <v>2849202109011952122600</v>
      </c>
      <c r="C9" s="6" t="str">
        <f>"周云鑫"</f>
        <v>周云鑫</v>
      </c>
      <c r="D9" s="6" t="str">
        <f t="shared" si="0"/>
        <v>男</v>
      </c>
    </row>
    <row r="10" spans="1:4" ht="30" customHeight="1">
      <c r="A10" s="6">
        <v>8</v>
      </c>
      <c r="B10" s="6" t="str">
        <f>"2849202109012043072602"</f>
        <v>2849202109012043072602</v>
      </c>
      <c r="C10" s="6" t="str">
        <f>"吴苗苗"</f>
        <v>吴苗苗</v>
      </c>
      <c r="D10" s="6" t="str">
        <f aca="true" t="shared" si="1" ref="D10:D14">"女"</f>
        <v>女</v>
      </c>
    </row>
    <row r="11" spans="1:4" ht="30" customHeight="1">
      <c r="A11" s="6">
        <v>9</v>
      </c>
      <c r="B11" s="6" t="str">
        <f>"2849202109012057312604"</f>
        <v>2849202109012057312604</v>
      </c>
      <c r="C11" s="6" t="str">
        <f>"柯巧平"</f>
        <v>柯巧平</v>
      </c>
      <c r="D11" s="6" t="str">
        <f t="shared" si="1"/>
        <v>女</v>
      </c>
    </row>
    <row r="12" spans="1:4" ht="30" customHeight="1">
      <c r="A12" s="6">
        <v>10</v>
      </c>
      <c r="B12" s="6" t="str">
        <f>"2849202109012118122607"</f>
        <v>2849202109012118122607</v>
      </c>
      <c r="C12" s="6" t="str">
        <f>"黎德智"</f>
        <v>黎德智</v>
      </c>
      <c r="D12" s="6" t="str">
        <f aca="true" t="shared" si="2" ref="D12:D16">"男"</f>
        <v>男</v>
      </c>
    </row>
    <row r="13" spans="1:4" ht="30" customHeight="1">
      <c r="A13" s="6">
        <v>11</v>
      </c>
      <c r="B13" s="6" t="str">
        <f>"2849202109012138312608"</f>
        <v>2849202109012138312608</v>
      </c>
      <c r="C13" s="6" t="str">
        <f>"李汉贡"</f>
        <v>李汉贡</v>
      </c>
      <c r="D13" s="6" t="str">
        <f t="shared" si="2"/>
        <v>男</v>
      </c>
    </row>
    <row r="14" spans="1:4" ht="30" customHeight="1">
      <c r="A14" s="6">
        <v>12</v>
      </c>
      <c r="B14" s="6" t="str">
        <f>"2849202109012143442609"</f>
        <v>2849202109012143442609</v>
      </c>
      <c r="C14" s="6" t="str">
        <f>"钟海婷"</f>
        <v>钟海婷</v>
      </c>
      <c r="D14" s="6" t="str">
        <f t="shared" si="1"/>
        <v>女</v>
      </c>
    </row>
    <row r="15" spans="1:4" ht="30" customHeight="1">
      <c r="A15" s="6">
        <v>13</v>
      </c>
      <c r="B15" s="6" t="str">
        <f>"2849202109012146032610"</f>
        <v>2849202109012146032610</v>
      </c>
      <c r="C15" s="6" t="str">
        <f>"王和焕"</f>
        <v>王和焕</v>
      </c>
      <c r="D15" s="6" t="str">
        <f t="shared" si="2"/>
        <v>男</v>
      </c>
    </row>
    <row r="16" spans="1:4" ht="30" customHeight="1">
      <c r="A16" s="6">
        <v>14</v>
      </c>
      <c r="B16" s="6" t="str">
        <f>"2849202109012205362612"</f>
        <v>2849202109012205362612</v>
      </c>
      <c r="C16" s="6" t="str">
        <f>"牛璠"</f>
        <v>牛璠</v>
      </c>
      <c r="D16" s="6" t="str">
        <f t="shared" si="2"/>
        <v>男</v>
      </c>
    </row>
    <row r="17" spans="1:4" ht="30" customHeight="1">
      <c r="A17" s="6">
        <v>15</v>
      </c>
      <c r="B17" s="6" t="str">
        <f>"2849202109012211182613"</f>
        <v>2849202109012211182613</v>
      </c>
      <c r="C17" s="6" t="str">
        <f>"周晓菁"</f>
        <v>周晓菁</v>
      </c>
      <c r="D17" s="6" t="str">
        <f aca="true" t="shared" si="3" ref="D17:D21">"女"</f>
        <v>女</v>
      </c>
    </row>
    <row r="18" spans="1:4" ht="30" customHeight="1">
      <c r="A18" s="6">
        <v>16</v>
      </c>
      <c r="B18" s="6" t="str">
        <f>"2849202109012213132614"</f>
        <v>2849202109012213132614</v>
      </c>
      <c r="C18" s="6" t="str">
        <f>"符志耿"</f>
        <v>符志耿</v>
      </c>
      <c r="D18" s="6" t="str">
        <f aca="true" t="shared" si="4" ref="D18:D23">"男"</f>
        <v>男</v>
      </c>
    </row>
    <row r="19" spans="1:4" ht="30" customHeight="1">
      <c r="A19" s="6">
        <v>17</v>
      </c>
      <c r="B19" s="6" t="str">
        <f>"2849202109012217502616"</f>
        <v>2849202109012217502616</v>
      </c>
      <c r="C19" s="6" t="str">
        <f>"田海荣"</f>
        <v>田海荣</v>
      </c>
      <c r="D19" s="6" t="str">
        <f t="shared" si="4"/>
        <v>男</v>
      </c>
    </row>
    <row r="20" spans="1:4" ht="30" customHeight="1">
      <c r="A20" s="6">
        <v>18</v>
      </c>
      <c r="B20" s="6" t="str">
        <f>"2849202109012224062617"</f>
        <v>2849202109012224062617</v>
      </c>
      <c r="C20" s="6" t="str">
        <f>"郑冬妍"</f>
        <v>郑冬妍</v>
      </c>
      <c r="D20" s="6" t="str">
        <f t="shared" si="3"/>
        <v>女</v>
      </c>
    </row>
    <row r="21" spans="1:4" ht="30" customHeight="1">
      <c r="A21" s="6">
        <v>19</v>
      </c>
      <c r="B21" s="6" t="str">
        <f>"2849202109012256272621"</f>
        <v>2849202109012256272621</v>
      </c>
      <c r="C21" s="6" t="str">
        <f>"王慧敏"</f>
        <v>王慧敏</v>
      </c>
      <c r="D21" s="6" t="str">
        <f t="shared" si="3"/>
        <v>女</v>
      </c>
    </row>
    <row r="22" spans="1:4" ht="30" customHeight="1">
      <c r="A22" s="6">
        <v>20</v>
      </c>
      <c r="B22" s="6" t="str">
        <f>"2849202109020025422622"</f>
        <v>2849202109020025422622</v>
      </c>
      <c r="C22" s="6" t="str">
        <f>"刘华兵"</f>
        <v>刘华兵</v>
      </c>
      <c r="D22" s="6" t="str">
        <f t="shared" si="4"/>
        <v>男</v>
      </c>
    </row>
    <row r="23" spans="1:4" ht="30" customHeight="1">
      <c r="A23" s="6">
        <v>21</v>
      </c>
      <c r="B23" s="6" t="str">
        <f>"2849202109020802332623"</f>
        <v>2849202109020802332623</v>
      </c>
      <c r="C23" s="6" t="str">
        <f>"张运权"</f>
        <v>张运权</v>
      </c>
      <c r="D23" s="6" t="str">
        <f t="shared" si="4"/>
        <v>男</v>
      </c>
    </row>
    <row r="24" spans="1:4" ht="30" customHeight="1">
      <c r="A24" s="6">
        <v>22</v>
      </c>
      <c r="B24" s="6" t="str">
        <f>"2849202109020819182624"</f>
        <v>2849202109020819182624</v>
      </c>
      <c r="C24" s="6" t="str">
        <f>"郭晓璐"</f>
        <v>郭晓璐</v>
      </c>
      <c r="D24" s="6" t="str">
        <f aca="true" t="shared" si="5" ref="D24:D27">"女"</f>
        <v>女</v>
      </c>
    </row>
    <row r="25" spans="1:4" ht="30" customHeight="1">
      <c r="A25" s="6">
        <v>23</v>
      </c>
      <c r="B25" s="6" t="str">
        <f>"2849202109020833262625"</f>
        <v>2849202109020833262625</v>
      </c>
      <c r="C25" s="6" t="str">
        <f>"陈康"</f>
        <v>陈康</v>
      </c>
      <c r="D25" s="6" t="str">
        <f aca="true" t="shared" si="6" ref="D25:D30">"男"</f>
        <v>男</v>
      </c>
    </row>
    <row r="26" spans="1:4" ht="30" customHeight="1">
      <c r="A26" s="6">
        <v>24</v>
      </c>
      <c r="B26" s="6" t="str">
        <f>"2849202109020835442626"</f>
        <v>2849202109020835442626</v>
      </c>
      <c r="C26" s="6" t="str">
        <f>"李高敏"</f>
        <v>李高敏</v>
      </c>
      <c r="D26" s="6" t="str">
        <f t="shared" si="5"/>
        <v>女</v>
      </c>
    </row>
    <row r="27" spans="1:4" ht="30" customHeight="1">
      <c r="A27" s="6">
        <v>25</v>
      </c>
      <c r="B27" s="6" t="str">
        <f>"2849202109020842072627"</f>
        <v>2849202109020842072627</v>
      </c>
      <c r="C27" s="6" t="str">
        <f>"房淑芳"</f>
        <v>房淑芳</v>
      </c>
      <c r="D27" s="6" t="str">
        <f t="shared" si="5"/>
        <v>女</v>
      </c>
    </row>
    <row r="28" spans="1:4" ht="30" customHeight="1">
      <c r="A28" s="6">
        <v>26</v>
      </c>
      <c r="B28" s="6" t="str">
        <f>"2849202109020844152628"</f>
        <v>2849202109020844152628</v>
      </c>
      <c r="C28" s="6" t="str">
        <f>"王为"</f>
        <v>王为</v>
      </c>
      <c r="D28" s="6" t="str">
        <f t="shared" si="6"/>
        <v>男</v>
      </c>
    </row>
    <row r="29" spans="1:4" ht="30" customHeight="1">
      <c r="A29" s="6">
        <v>27</v>
      </c>
      <c r="B29" s="6" t="str">
        <f>"2849202109020853132630"</f>
        <v>2849202109020853132630</v>
      </c>
      <c r="C29" s="6" t="str">
        <f>"曾舒月"</f>
        <v>曾舒月</v>
      </c>
      <c r="D29" s="6" t="str">
        <f>"女"</f>
        <v>女</v>
      </c>
    </row>
    <row r="30" spans="1:4" ht="30" customHeight="1">
      <c r="A30" s="6">
        <v>28</v>
      </c>
      <c r="B30" s="6" t="str">
        <f>"2849202109020855112631"</f>
        <v>2849202109020855112631</v>
      </c>
      <c r="C30" s="6" t="str">
        <f>"陈克同"</f>
        <v>陈克同</v>
      </c>
      <c r="D30" s="6" t="str">
        <f t="shared" si="6"/>
        <v>男</v>
      </c>
    </row>
    <row r="31" spans="1:4" ht="30" customHeight="1">
      <c r="A31" s="6">
        <v>29</v>
      </c>
      <c r="B31" s="6" t="str">
        <f>"2849202109020858242632"</f>
        <v>2849202109020858242632</v>
      </c>
      <c r="C31" s="6" t="str">
        <f>"吴蓓"</f>
        <v>吴蓓</v>
      </c>
      <c r="D31" s="6" t="str">
        <f>"女"</f>
        <v>女</v>
      </c>
    </row>
    <row r="32" spans="1:4" ht="30" customHeight="1">
      <c r="A32" s="6">
        <v>30</v>
      </c>
      <c r="B32" s="6" t="str">
        <f>"2849202109020920312633"</f>
        <v>2849202109020920312633</v>
      </c>
      <c r="C32" s="6" t="str">
        <f>"李川"</f>
        <v>李川</v>
      </c>
      <c r="D32" s="6" t="str">
        <f aca="true" t="shared" si="7" ref="D32:D34">"男"</f>
        <v>男</v>
      </c>
    </row>
    <row r="33" spans="1:4" ht="30" customHeight="1">
      <c r="A33" s="6">
        <v>31</v>
      </c>
      <c r="B33" s="6" t="str">
        <f>"2849202109020920592634"</f>
        <v>2849202109020920592634</v>
      </c>
      <c r="C33" s="6" t="str">
        <f>"张佳琪"</f>
        <v>张佳琪</v>
      </c>
      <c r="D33" s="6" t="str">
        <f t="shared" si="7"/>
        <v>男</v>
      </c>
    </row>
    <row r="34" spans="1:4" ht="30" customHeight="1">
      <c r="A34" s="6">
        <v>32</v>
      </c>
      <c r="B34" s="6" t="str">
        <f>"2849202109020925002635"</f>
        <v>2849202109020925002635</v>
      </c>
      <c r="C34" s="6" t="str">
        <f>"徐日定"</f>
        <v>徐日定</v>
      </c>
      <c r="D34" s="6" t="str">
        <f t="shared" si="7"/>
        <v>男</v>
      </c>
    </row>
    <row r="35" spans="1:4" ht="30" customHeight="1">
      <c r="A35" s="6">
        <v>33</v>
      </c>
      <c r="B35" s="6" t="str">
        <f>"2849202109020927562637"</f>
        <v>2849202109020927562637</v>
      </c>
      <c r="C35" s="6" t="str">
        <f>"刘昭虹"</f>
        <v>刘昭虹</v>
      </c>
      <c r="D35" s="6" t="str">
        <f aca="true" t="shared" si="8" ref="D35:D38">"女"</f>
        <v>女</v>
      </c>
    </row>
    <row r="36" spans="1:4" ht="30" customHeight="1">
      <c r="A36" s="6">
        <v>34</v>
      </c>
      <c r="B36" s="6" t="str">
        <f>"2849202109020935062638"</f>
        <v>2849202109020935062638</v>
      </c>
      <c r="C36" s="6" t="str">
        <f>"汪洋"</f>
        <v>汪洋</v>
      </c>
      <c r="D36" s="6" t="str">
        <f>"男"</f>
        <v>男</v>
      </c>
    </row>
    <row r="37" spans="1:4" ht="30" customHeight="1">
      <c r="A37" s="6">
        <v>35</v>
      </c>
      <c r="B37" s="6" t="str">
        <f>"2849202109020947552641"</f>
        <v>2849202109020947552641</v>
      </c>
      <c r="C37" s="6" t="str">
        <f>"王嘉丽"</f>
        <v>王嘉丽</v>
      </c>
      <c r="D37" s="6" t="str">
        <f t="shared" si="8"/>
        <v>女</v>
      </c>
    </row>
    <row r="38" spans="1:4" ht="30" customHeight="1">
      <c r="A38" s="6">
        <v>36</v>
      </c>
      <c r="B38" s="6" t="str">
        <f>"2849202109020959422642"</f>
        <v>2849202109020959422642</v>
      </c>
      <c r="C38" s="6" t="str">
        <f>"梁沛沛"</f>
        <v>梁沛沛</v>
      </c>
      <c r="D38" s="6" t="str">
        <f t="shared" si="8"/>
        <v>女</v>
      </c>
    </row>
    <row r="39" spans="1:4" ht="30" customHeight="1">
      <c r="A39" s="6">
        <v>37</v>
      </c>
      <c r="B39" s="6" t="str">
        <f>"2849202109021001342643"</f>
        <v>2849202109021001342643</v>
      </c>
      <c r="C39" s="6" t="str">
        <f>"闫冠宇"</f>
        <v>闫冠宇</v>
      </c>
      <c r="D39" s="6" t="str">
        <f aca="true" t="shared" si="9" ref="D39:D46">"男"</f>
        <v>男</v>
      </c>
    </row>
    <row r="40" spans="1:4" ht="30" customHeight="1">
      <c r="A40" s="6">
        <v>38</v>
      </c>
      <c r="B40" s="6" t="str">
        <f>"2849202109021009522644"</f>
        <v>2849202109021009522644</v>
      </c>
      <c r="C40" s="6" t="str">
        <f>"吴文静"</f>
        <v>吴文静</v>
      </c>
      <c r="D40" s="6" t="str">
        <f aca="true" t="shared" si="10" ref="D40:D42">"女"</f>
        <v>女</v>
      </c>
    </row>
    <row r="41" spans="1:4" ht="30" customHeight="1">
      <c r="A41" s="6">
        <v>39</v>
      </c>
      <c r="B41" s="6" t="str">
        <f>"2849202109021045222650"</f>
        <v>2849202109021045222650</v>
      </c>
      <c r="C41" s="6" t="str">
        <f>"雷斐然"</f>
        <v>雷斐然</v>
      </c>
      <c r="D41" s="6" t="str">
        <f t="shared" si="10"/>
        <v>女</v>
      </c>
    </row>
    <row r="42" spans="1:4" ht="30" customHeight="1">
      <c r="A42" s="6">
        <v>40</v>
      </c>
      <c r="B42" s="6" t="str">
        <f>"2849202109021045592651"</f>
        <v>2849202109021045592651</v>
      </c>
      <c r="C42" s="6" t="str">
        <f>"袁梦"</f>
        <v>袁梦</v>
      </c>
      <c r="D42" s="6" t="str">
        <f t="shared" si="10"/>
        <v>女</v>
      </c>
    </row>
    <row r="43" spans="1:4" ht="30" customHeight="1">
      <c r="A43" s="6">
        <v>41</v>
      </c>
      <c r="B43" s="6" t="str">
        <f>"2849202109021049502652"</f>
        <v>2849202109021049502652</v>
      </c>
      <c r="C43" s="6" t="str">
        <f>"朱海亮"</f>
        <v>朱海亮</v>
      </c>
      <c r="D43" s="6" t="str">
        <f t="shared" si="9"/>
        <v>男</v>
      </c>
    </row>
    <row r="44" spans="1:4" ht="30" customHeight="1">
      <c r="A44" s="6">
        <v>42</v>
      </c>
      <c r="B44" s="6" t="str">
        <f>"2849202109021056512654"</f>
        <v>2849202109021056512654</v>
      </c>
      <c r="C44" s="6" t="str">
        <f>"云永成"</f>
        <v>云永成</v>
      </c>
      <c r="D44" s="6" t="str">
        <f t="shared" si="9"/>
        <v>男</v>
      </c>
    </row>
    <row r="45" spans="1:4" ht="30" customHeight="1">
      <c r="A45" s="6">
        <v>43</v>
      </c>
      <c r="B45" s="6" t="str">
        <f>"2849202109021058052655"</f>
        <v>2849202109021058052655</v>
      </c>
      <c r="C45" s="6" t="str">
        <f>"符修彬"</f>
        <v>符修彬</v>
      </c>
      <c r="D45" s="6" t="str">
        <f t="shared" si="9"/>
        <v>男</v>
      </c>
    </row>
    <row r="46" spans="1:4" ht="30" customHeight="1">
      <c r="A46" s="6">
        <v>44</v>
      </c>
      <c r="B46" s="6" t="str">
        <f>"2849202109021124232658"</f>
        <v>2849202109021124232658</v>
      </c>
      <c r="C46" s="6" t="str">
        <f>"阎宗达"</f>
        <v>阎宗达</v>
      </c>
      <c r="D46" s="6" t="str">
        <f t="shared" si="9"/>
        <v>男</v>
      </c>
    </row>
    <row r="47" spans="1:4" ht="30" customHeight="1">
      <c r="A47" s="6">
        <v>45</v>
      </c>
      <c r="B47" s="6" t="str">
        <f>"2849202109021136252659"</f>
        <v>2849202109021136252659</v>
      </c>
      <c r="C47" s="6" t="str">
        <f>"陈俊州"</f>
        <v>陈俊州</v>
      </c>
      <c r="D47" s="6" t="str">
        <f aca="true" t="shared" si="11" ref="D47:D49">"女"</f>
        <v>女</v>
      </c>
    </row>
    <row r="48" spans="1:4" ht="30" customHeight="1">
      <c r="A48" s="6">
        <v>46</v>
      </c>
      <c r="B48" s="6" t="str">
        <f>"2849202109021152042660"</f>
        <v>2849202109021152042660</v>
      </c>
      <c r="C48" s="6" t="str">
        <f>"陈向"</f>
        <v>陈向</v>
      </c>
      <c r="D48" s="6" t="str">
        <f t="shared" si="11"/>
        <v>女</v>
      </c>
    </row>
    <row r="49" spans="1:4" ht="30" customHeight="1">
      <c r="A49" s="6">
        <v>47</v>
      </c>
      <c r="B49" s="6" t="str">
        <f>"2849202109021220192661"</f>
        <v>2849202109021220192661</v>
      </c>
      <c r="C49" s="6" t="str">
        <f>"谭德艳"</f>
        <v>谭德艳</v>
      </c>
      <c r="D49" s="6" t="str">
        <f t="shared" si="11"/>
        <v>女</v>
      </c>
    </row>
    <row r="50" spans="1:4" ht="30" customHeight="1">
      <c r="A50" s="6">
        <v>48</v>
      </c>
      <c r="B50" s="6" t="str">
        <f>"2849202109021231002662"</f>
        <v>2849202109021231002662</v>
      </c>
      <c r="C50" s="6" t="str">
        <f>"谢容良"</f>
        <v>谢容良</v>
      </c>
      <c r="D50" s="6" t="str">
        <f aca="true" t="shared" si="12" ref="D50:D53">"男"</f>
        <v>男</v>
      </c>
    </row>
    <row r="51" spans="1:4" ht="30" customHeight="1">
      <c r="A51" s="6">
        <v>49</v>
      </c>
      <c r="B51" s="6" t="str">
        <f>"2849202109021243112664"</f>
        <v>2849202109021243112664</v>
      </c>
      <c r="C51" s="6" t="str">
        <f>"吴鸿笔"</f>
        <v>吴鸿笔</v>
      </c>
      <c r="D51" s="6" t="str">
        <f t="shared" si="12"/>
        <v>男</v>
      </c>
    </row>
    <row r="52" spans="1:4" ht="30" customHeight="1">
      <c r="A52" s="6">
        <v>50</v>
      </c>
      <c r="B52" s="6" t="str">
        <f>"2849202109021336062665"</f>
        <v>2849202109021336062665</v>
      </c>
      <c r="C52" s="6" t="str">
        <f>"黄世满"</f>
        <v>黄世满</v>
      </c>
      <c r="D52" s="6" t="str">
        <f t="shared" si="12"/>
        <v>男</v>
      </c>
    </row>
    <row r="53" spans="1:4" ht="30" customHeight="1">
      <c r="A53" s="6">
        <v>51</v>
      </c>
      <c r="B53" s="6" t="str">
        <f>"2849202109021431352667"</f>
        <v>2849202109021431352667</v>
      </c>
      <c r="C53" s="6" t="str">
        <f>"崔朋"</f>
        <v>崔朋</v>
      </c>
      <c r="D53" s="6" t="str">
        <f t="shared" si="12"/>
        <v>男</v>
      </c>
    </row>
    <row r="54" spans="1:4" ht="30" customHeight="1">
      <c r="A54" s="6">
        <v>52</v>
      </c>
      <c r="B54" s="6" t="str">
        <f>"2849202109021433382668"</f>
        <v>2849202109021433382668</v>
      </c>
      <c r="C54" s="6" t="str">
        <f>"侯宏燕"</f>
        <v>侯宏燕</v>
      </c>
      <c r="D54" s="6" t="str">
        <f>"女"</f>
        <v>女</v>
      </c>
    </row>
    <row r="55" spans="1:4" ht="30" customHeight="1">
      <c r="A55" s="6">
        <v>53</v>
      </c>
      <c r="B55" s="6" t="str">
        <f>"2849202109021456252673"</f>
        <v>2849202109021456252673</v>
      </c>
      <c r="C55" s="6" t="str">
        <f>"莫启龙"</f>
        <v>莫启龙</v>
      </c>
      <c r="D55" s="6" t="str">
        <f aca="true" t="shared" si="13" ref="D55:D57">"男"</f>
        <v>男</v>
      </c>
    </row>
    <row r="56" spans="1:4" ht="30" customHeight="1">
      <c r="A56" s="6">
        <v>54</v>
      </c>
      <c r="B56" s="6" t="str">
        <f>"2849202109021504492674"</f>
        <v>2849202109021504492674</v>
      </c>
      <c r="C56" s="6" t="str">
        <f>"许立清"</f>
        <v>许立清</v>
      </c>
      <c r="D56" s="6" t="str">
        <f t="shared" si="13"/>
        <v>男</v>
      </c>
    </row>
    <row r="57" spans="1:4" ht="30" customHeight="1">
      <c r="A57" s="6">
        <v>55</v>
      </c>
      <c r="B57" s="6" t="str">
        <f>"2849202109021506472676"</f>
        <v>2849202109021506472676</v>
      </c>
      <c r="C57" s="6" t="str">
        <f>"李高宾"</f>
        <v>李高宾</v>
      </c>
      <c r="D57" s="6" t="str">
        <f t="shared" si="13"/>
        <v>男</v>
      </c>
    </row>
    <row r="58" spans="1:4" ht="30" customHeight="1">
      <c r="A58" s="6">
        <v>56</v>
      </c>
      <c r="B58" s="6" t="str">
        <f>"2849202109021529052680"</f>
        <v>2849202109021529052680</v>
      </c>
      <c r="C58" s="6" t="str">
        <f>"胡宝丹"</f>
        <v>胡宝丹</v>
      </c>
      <c r="D58" s="6" t="str">
        <f aca="true" t="shared" si="14" ref="D58:D62">"女"</f>
        <v>女</v>
      </c>
    </row>
    <row r="59" spans="1:4" ht="30" customHeight="1">
      <c r="A59" s="6">
        <v>57</v>
      </c>
      <c r="B59" s="6" t="str">
        <f>"2849202109021533272682"</f>
        <v>2849202109021533272682</v>
      </c>
      <c r="C59" s="6" t="str">
        <f>"覃翔"</f>
        <v>覃翔</v>
      </c>
      <c r="D59" s="6" t="str">
        <f aca="true" t="shared" si="15" ref="D59:D64">"男"</f>
        <v>男</v>
      </c>
    </row>
    <row r="60" spans="1:4" ht="30" customHeight="1">
      <c r="A60" s="6">
        <v>58</v>
      </c>
      <c r="B60" s="6" t="str">
        <f>"2849202109021546572684"</f>
        <v>2849202109021546572684</v>
      </c>
      <c r="C60" s="6" t="str">
        <f>"李橙"</f>
        <v>李橙</v>
      </c>
      <c r="D60" s="6" t="str">
        <f t="shared" si="14"/>
        <v>女</v>
      </c>
    </row>
    <row r="61" spans="1:4" ht="30" customHeight="1">
      <c r="A61" s="6">
        <v>59</v>
      </c>
      <c r="B61" s="6" t="str">
        <f>"2849202109021602322685"</f>
        <v>2849202109021602322685</v>
      </c>
      <c r="C61" s="6" t="str">
        <f>"刘雅涛"</f>
        <v>刘雅涛</v>
      </c>
      <c r="D61" s="6" t="str">
        <f t="shared" si="15"/>
        <v>男</v>
      </c>
    </row>
    <row r="62" spans="1:4" ht="30" customHeight="1">
      <c r="A62" s="6">
        <v>60</v>
      </c>
      <c r="B62" s="6" t="str">
        <f>"2849202109021609462686"</f>
        <v>2849202109021609462686</v>
      </c>
      <c r="C62" s="6" t="str">
        <f>"吴文露"</f>
        <v>吴文露</v>
      </c>
      <c r="D62" s="6" t="str">
        <f t="shared" si="14"/>
        <v>女</v>
      </c>
    </row>
    <row r="63" spans="1:4" ht="30" customHeight="1">
      <c r="A63" s="6">
        <v>61</v>
      </c>
      <c r="B63" s="6" t="str">
        <f>"2849202109021626552688"</f>
        <v>2849202109021626552688</v>
      </c>
      <c r="C63" s="6" t="str">
        <f>"杜华林"</f>
        <v>杜华林</v>
      </c>
      <c r="D63" s="6" t="str">
        <f t="shared" si="15"/>
        <v>男</v>
      </c>
    </row>
    <row r="64" spans="1:4" ht="30" customHeight="1">
      <c r="A64" s="6">
        <v>62</v>
      </c>
      <c r="B64" s="6" t="str">
        <f>"2849202109021713052690"</f>
        <v>2849202109021713052690</v>
      </c>
      <c r="C64" s="6" t="str">
        <f>"郑委"</f>
        <v>郑委</v>
      </c>
      <c r="D64" s="6" t="str">
        <f t="shared" si="15"/>
        <v>男</v>
      </c>
    </row>
    <row r="65" spans="1:4" ht="30" customHeight="1">
      <c r="A65" s="6">
        <v>63</v>
      </c>
      <c r="B65" s="6" t="str">
        <f>"2849202109021724182691"</f>
        <v>2849202109021724182691</v>
      </c>
      <c r="C65" s="6" t="str">
        <f>"叶晔"</f>
        <v>叶晔</v>
      </c>
      <c r="D65" s="6" t="str">
        <f aca="true" t="shared" si="16" ref="D65:D68">"女"</f>
        <v>女</v>
      </c>
    </row>
    <row r="66" spans="1:4" ht="30" customHeight="1">
      <c r="A66" s="6">
        <v>64</v>
      </c>
      <c r="B66" s="6" t="str">
        <f>"2849202109021731352694"</f>
        <v>2849202109021731352694</v>
      </c>
      <c r="C66" s="6" t="str">
        <f>"张汉达"</f>
        <v>张汉达</v>
      </c>
      <c r="D66" s="6" t="str">
        <f aca="true" t="shared" si="17" ref="D66:D70">"男"</f>
        <v>男</v>
      </c>
    </row>
    <row r="67" spans="1:4" ht="30" customHeight="1">
      <c r="A67" s="6">
        <v>65</v>
      </c>
      <c r="B67" s="6" t="str">
        <f>"2849202109021741042695"</f>
        <v>2849202109021741042695</v>
      </c>
      <c r="C67" s="6" t="str">
        <f>"付晓辉"</f>
        <v>付晓辉</v>
      </c>
      <c r="D67" s="6" t="str">
        <f t="shared" si="16"/>
        <v>女</v>
      </c>
    </row>
    <row r="68" spans="1:4" ht="30" customHeight="1">
      <c r="A68" s="6">
        <v>66</v>
      </c>
      <c r="B68" s="6" t="str">
        <f>"2849202109021749382696"</f>
        <v>2849202109021749382696</v>
      </c>
      <c r="C68" s="6" t="str">
        <f>"冯市艳"</f>
        <v>冯市艳</v>
      </c>
      <c r="D68" s="6" t="str">
        <f t="shared" si="16"/>
        <v>女</v>
      </c>
    </row>
    <row r="69" spans="1:4" ht="30" customHeight="1">
      <c r="A69" s="6">
        <v>67</v>
      </c>
      <c r="B69" s="6" t="str">
        <f>"2849202109021756412697"</f>
        <v>2849202109021756412697</v>
      </c>
      <c r="C69" s="6" t="str">
        <f>"李嘉平"</f>
        <v>李嘉平</v>
      </c>
      <c r="D69" s="6" t="str">
        <f t="shared" si="17"/>
        <v>男</v>
      </c>
    </row>
    <row r="70" spans="1:4" ht="30" customHeight="1">
      <c r="A70" s="6">
        <v>68</v>
      </c>
      <c r="B70" s="6" t="str">
        <f>"2849202109021757122698"</f>
        <v>2849202109021757122698</v>
      </c>
      <c r="C70" s="6" t="str">
        <f>"梁聪"</f>
        <v>梁聪</v>
      </c>
      <c r="D70" s="6" t="str">
        <f t="shared" si="17"/>
        <v>男</v>
      </c>
    </row>
    <row r="71" spans="1:4" ht="30" customHeight="1">
      <c r="A71" s="6">
        <v>69</v>
      </c>
      <c r="B71" s="6" t="str">
        <f>"2849202109021827252699"</f>
        <v>2849202109021827252699</v>
      </c>
      <c r="C71" s="6" t="str">
        <f>"刘力萌"</f>
        <v>刘力萌</v>
      </c>
      <c r="D71" s="6" t="str">
        <f aca="true" t="shared" si="18" ref="D71:D77">"女"</f>
        <v>女</v>
      </c>
    </row>
    <row r="72" spans="1:4" ht="30" customHeight="1">
      <c r="A72" s="6">
        <v>70</v>
      </c>
      <c r="B72" s="6" t="str">
        <f>"2849202109021851082700"</f>
        <v>2849202109021851082700</v>
      </c>
      <c r="C72" s="6" t="str">
        <f>"陈建平"</f>
        <v>陈建平</v>
      </c>
      <c r="D72" s="6" t="str">
        <f>"男"</f>
        <v>男</v>
      </c>
    </row>
    <row r="73" spans="1:4" ht="30" customHeight="1">
      <c r="A73" s="6">
        <v>71</v>
      </c>
      <c r="B73" s="6" t="str">
        <f>"2849202109021851532701"</f>
        <v>2849202109021851532701</v>
      </c>
      <c r="C73" s="6" t="str">
        <f>"巫明慧"</f>
        <v>巫明慧</v>
      </c>
      <c r="D73" s="6" t="str">
        <f t="shared" si="18"/>
        <v>女</v>
      </c>
    </row>
    <row r="74" spans="1:4" ht="30" customHeight="1">
      <c r="A74" s="6">
        <v>72</v>
      </c>
      <c r="B74" s="6" t="str">
        <f>"2849202109021901282702"</f>
        <v>2849202109021901282702</v>
      </c>
      <c r="C74" s="6" t="str">
        <f>"罗伟胜"</f>
        <v>罗伟胜</v>
      </c>
      <c r="D74" s="6" t="str">
        <f aca="true" t="shared" si="19" ref="D74:D83">"男"</f>
        <v>男</v>
      </c>
    </row>
    <row r="75" spans="1:4" ht="30" customHeight="1">
      <c r="A75" s="6">
        <v>73</v>
      </c>
      <c r="B75" s="6" t="str">
        <f>"2849202109021907402703"</f>
        <v>2849202109021907402703</v>
      </c>
      <c r="C75" s="6" t="str">
        <f>"杨倩倩"</f>
        <v>杨倩倩</v>
      </c>
      <c r="D75" s="6" t="str">
        <f t="shared" si="18"/>
        <v>女</v>
      </c>
    </row>
    <row r="76" spans="1:4" ht="30" customHeight="1">
      <c r="A76" s="6">
        <v>74</v>
      </c>
      <c r="B76" s="6" t="str">
        <f>"2849202109021951102704"</f>
        <v>2849202109021951102704</v>
      </c>
      <c r="C76" s="6" t="str">
        <f>"蒲玲"</f>
        <v>蒲玲</v>
      </c>
      <c r="D76" s="6" t="str">
        <f t="shared" si="18"/>
        <v>女</v>
      </c>
    </row>
    <row r="77" spans="1:4" ht="30" customHeight="1">
      <c r="A77" s="6">
        <v>75</v>
      </c>
      <c r="B77" s="6" t="str">
        <f>"2849202109021956582705"</f>
        <v>2849202109021956582705</v>
      </c>
      <c r="C77" s="6" t="str">
        <f>"张帆"</f>
        <v>张帆</v>
      </c>
      <c r="D77" s="6" t="str">
        <f t="shared" si="18"/>
        <v>女</v>
      </c>
    </row>
    <row r="78" spans="1:4" ht="30" customHeight="1">
      <c r="A78" s="6">
        <v>76</v>
      </c>
      <c r="B78" s="6" t="str">
        <f>"2849202109022004312706"</f>
        <v>2849202109022004312706</v>
      </c>
      <c r="C78" s="6" t="str">
        <f>"李岗"</f>
        <v>李岗</v>
      </c>
      <c r="D78" s="6" t="str">
        <f t="shared" si="19"/>
        <v>男</v>
      </c>
    </row>
    <row r="79" spans="1:4" ht="30" customHeight="1">
      <c r="A79" s="6">
        <v>77</v>
      </c>
      <c r="B79" s="6" t="str">
        <f>"2849202109022006552707"</f>
        <v>2849202109022006552707</v>
      </c>
      <c r="C79" s="6" t="str">
        <f>"赖正笛"</f>
        <v>赖正笛</v>
      </c>
      <c r="D79" s="6" t="str">
        <f t="shared" si="19"/>
        <v>男</v>
      </c>
    </row>
    <row r="80" spans="1:4" ht="30" customHeight="1">
      <c r="A80" s="6">
        <v>78</v>
      </c>
      <c r="B80" s="6" t="str">
        <f>"2849202109022011232708"</f>
        <v>2849202109022011232708</v>
      </c>
      <c r="C80" s="6" t="str">
        <f>"云威凯"</f>
        <v>云威凯</v>
      </c>
      <c r="D80" s="6" t="str">
        <f t="shared" si="19"/>
        <v>男</v>
      </c>
    </row>
    <row r="81" spans="1:4" ht="30" customHeight="1">
      <c r="A81" s="6">
        <v>79</v>
      </c>
      <c r="B81" s="6" t="str">
        <f>"2849202109022048132711"</f>
        <v>2849202109022048132711</v>
      </c>
      <c r="C81" s="6" t="str">
        <f>"蒲晶"</f>
        <v>蒲晶</v>
      </c>
      <c r="D81" s="6" t="str">
        <f t="shared" si="19"/>
        <v>男</v>
      </c>
    </row>
    <row r="82" spans="1:4" ht="30" customHeight="1">
      <c r="A82" s="6">
        <v>80</v>
      </c>
      <c r="B82" s="6" t="str">
        <f>"2849202109022058062713"</f>
        <v>2849202109022058062713</v>
      </c>
      <c r="C82" s="6" t="str">
        <f>"王可敬"</f>
        <v>王可敬</v>
      </c>
      <c r="D82" s="6" t="str">
        <f t="shared" si="19"/>
        <v>男</v>
      </c>
    </row>
    <row r="83" spans="1:4" ht="30" customHeight="1">
      <c r="A83" s="6">
        <v>81</v>
      </c>
      <c r="B83" s="6" t="str">
        <f>"2849202109022136442716"</f>
        <v>2849202109022136442716</v>
      </c>
      <c r="C83" s="6" t="str">
        <f>"李凌帅"</f>
        <v>李凌帅</v>
      </c>
      <c r="D83" s="6" t="str">
        <f t="shared" si="19"/>
        <v>男</v>
      </c>
    </row>
    <row r="84" spans="1:4" ht="30" customHeight="1">
      <c r="A84" s="6">
        <v>82</v>
      </c>
      <c r="B84" s="6" t="str">
        <f>"2849202109022158482717"</f>
        <v>2849202109022158482717</v>
      </c>
      <c r="C84" s="6" t="str">
        <f>"符奕慧"</f>
        <v>符奕慧</v>
      </c>
      <c r="D84" s="6" t="str">
        <f aca="true" t="shared" si="20" ref="D84:D88">"女"</f>
        <v>女</v>
      </c>
    </row>
    <row r="85" spans="1:4" ht="30" customHeight="1">
      <c r="A85" s="6">
        <v>83</v>
      </c>
      <c r="B85" s="6" t="str">
        <f>"2849202109022204222719"</f>
        <v>2849202109022204222719</v>
      </c>
      <c r="C85" s="6" t="str">
        <f>"岑凌霄"</f>
        <v>岑凌霄</v>
      </c>
      <c r="D85" s="6" t="str">
        <f t="shared" si="20"/>
        <v>女</v>
      </c>
    </row>
    <row r="86" spans="1:4" ht="30" customHeight="1">
      <c r="A86" s="6">
        <v>84</v>
      </c>
      <c r="B86" s="6" t="str">
        <f>"2849202109022303002722"</f>
        <v>2849202109022303002722</v>
      </c>
      <c r="C86" s="6" t="str">
        <f>"汪阳"</f>
        <v>汪阳</v>
      </c>
      <c r="D86" s="6" t="str">
        <f aca="true" t="shared" si="21" ref="D86:D89">"男"</f>
        <v>男</v>
      </c>
    </row>
    <row r="87" spans="1:4" ht="30" customHeight="1">
      <c r="A87" s="6">
        <v>85</v>
      </c>
      <c r="B87" s="6" t="str">
        <f>"2849202109022327032723"</f>
        <v>2849202109022327032723</v>
      </c>
      <c r="C87" s="6" t="str">
        <f>"王仁武"</f>
        <v>王仁武</v>
      </c>
      <c r="D87" s="6" t="str">
        <f t="shared" si="21"/>
        <v>男</v>
      </c>
    </row>
    <row r="88" spans="1:4" ht="30" customHeight="1">
      <c r="A88" s="6">
        <v>86</v>
      </c>
      <c r="B88" s="6" t="str">
        <f>"2849202109022342272725"</f>
        <v>2849202109022342272725</v>
      </c>
      <c r="C88" s="6" t="str">
        <f>"侯俊"</f>
        <v>侯俊</v>
      </c>
      <c r="D88" s="6" t="str">
        <f t="shared" si="20"/>
        <v>女</v>
      </c>
    </row>
    <row r="89" spans="1:4" ht="30" customHeight="1">
      <c r="A89" s="6">
        <v>87</v>
      </c>
      <c r="B89" s="6" t="str">
        <f>"2849202109030037512726"</f>
        <v>2849202109030037512726</v>
      </c>
      <c r="C89" s="6" t="str">
        <f>"胡英鹏"</f>
        <v>胡英鹏</v>
      </c>
      <c r="D89" s="6" t="str">
        <f t="shared" si="21"/>
        <v>男</v>
      </c>
    </row>
    <row r="90" spans="1:4" ht="30" customHeight="1">
      <c r="A90" s="6">
        <v>88</v>
      </c>
      <c r="B90" s="6" t="str">
        <f>"2849202109030603272728"</f>
        <v>2849202109030603272728</v>
      </c>
      <c r="C90" s="6" t="str">
        <f>"季雨"</f>
        <v>季雨</v>
      </c>
      <c r="D90" s="6" t="str">
        <f>"女"</f>
        <v>女</v>
      </c>
    </row>
    <row r="91" spans="1:4" ht="30" customHeight="1">
      <c r="A91" s="6">
        <v>89</v>
      </c>
      <c r="B91" s="6" t="str">
        <f>"2849202109030759142729"</f>
        <v>2849202109030759142729</v>
      </c>
      <c r="C91" s="6" t="str">
        <f>"吕荣凯"</f>
        <v>吕荣凯</v>
      </c>
      <c r="D91" s="6" t="str">
        <f aca="true" t="shared" si="22" ref="D91:D95">"男"</f>
        <v>男</v>
      </c>
    </row>
    <row r="92" spans="1:4" ht="30" customHeight="1">
      <c r="A92" s="6">
        <v>90</v>
      </c>
      <c r="B92" s="6" t="str">
        <f>"2849202109030834372730"</f>
        <v>2849202109030834372730</v>
      </c>
      <c r="C92" s="6" t="str">
        <f>"王博"</f>
        <v>王博</v>
      </c>
      <c r="D92" s="6" t="str">
        <f t="shared" si="22"/>
        <v>男</v>
      </c>
    </row>
    <row r="93" spans="1:4" ht="30" customHeight="1">
      <c r="A93" s="6">
        <v>91</v>
      </c>
      <c r="B93" s="6" t="str">
        <f>"2849202109030857512732"</f>
        <v>2849202109030857512732</v>
      </c>
      <c r="C93" s="6" t="str">
        <f>"陈雪妮"</f>
        <v>陈雪妮</v>
      </c>
      <c r="D93" s="6" t="str">
        <f>"女"</f>
        <v>女</v>
      </c>
    </row>
    <row r="94" spans="1:4" ht="30" customHeight="1">
      <c r="A94" s="6">
        <v>92</v>
      </c>
      <c r="B94" s="6" t="str">
        <f>"2849202109030922442734"</f>
        <v>2849202109030922442734</v>
      </c>
      <c r="C94" s="6" t="str">
        <f>"王烁晖"</f>
        <v>王烁晖</v>
      </c>
      <c r="D94" s="6" t="str">
        <f t="shared" si="22"/>
        <v>男</v>
      </c>
    </row>
    <row r="95" spans="1:4" ht="30" customHeight="1">
      <c r="A95" s="6">
        <v>93</v>
      </c>
      <c r="B95" s="6" t="str">
        <f>"2849202109031018332737"</f>
        <v>2849202109031018332737</v>
      </c>
      <c r="C95" s="6" t="str">
        <f>"吴贻达"</f>
        <v>吴贻达</v>
      </c>
      <c r="D95" s="6" t="str">
        <f t="shared" si="22"/>
        <v>男</v>
      </c>
    </row>
    <row r="96" spans="1:4" ht="30" customHeight="1">
      <c r="A96" s="6">
        <v>94</v>
      </c>
      <c r="B96" s="6" t="str">
        <f>"2849202109031047572741"</f>
        <v>2849202109031047572741</v>
      </c>
      <c r="C96" s="6" t="str">
        <f>"张珂"</f>
        <v>张珂</v>
      </c>
      <c r="D96" s="6" t="str">
        <f aca="true" t="shared" si="23" ref="D96:D101">"女"</f>
        <v>女</v>
      </c>
    </row>
    <row r="97" spans="1:4" ht="30" customHeight="1">
      <c r="A97" s="6">
        <v>95</v>
      </c>
      <c r="B97" s="6" t="str">
        <f>"2849202109031057432742"</f>
        <v>2849202109031057432742</v>
      </c>
      <c r="C97" s="6" t="str">
        <f>"毛昕"</f>
        <v>毛昕</v>
      </c>
      <c r="D97" s="6" t="str">
        <f aca="true" t="shared" si="24" ref="D97:D99">"男"</f>
        <v>男</v>
      </c>
    </row>
    <row r="98" spans="1:4" ht="30" customHeight="1">
      <c r="A98" s="6">
        <v>96</v>
      </c>
      <c r="B98" s="6" t="str">
        <f>"2849202109031129122745"</f>
        <v>2849202109031129122745</v>
      </c>
      <c r="C98" s="6" t="str">
        <f>"肖皇波"</f>
        <v>肖皇波</v>
      </c>
      <c r="D98" s="6" t="str">
        <f t="shared" si="24"/>
        <v>男</v>
      </c>
    </row>
    <row r="99" spans="1:4" ht="30" customHeight="1">
      <c r="A99" s="6">
        <v>97</v>
      </c>
      <c r="B99" s="6" t="str">
        <f>"2849202109031130512746"</f>
        <v>2849202109031130512746</v>
      </c>
      <c r="C99" s="6" t="str">
        <f>"叶保杏"</f>
        <v>叶保杏</v>
      </c>
      <c r="D99" s="6" t="str">
        <f t="shared" si="24"/>
        <v>男</v>
      </c>
    </row>
    <row r="100" spans="1:4" ht="30" customHeight="1">
      <c r="A100" s="6">
        <v>98</v>
      </c>
      <c r="B100" s="6" t="str">
        <f>"2849202109031136372747"</f>
        <v>2849202109031136372747</v>
      </c>
      <c r="C100" s="6" t="str">
        <f>"张琪"</f>
        <v>张琪</v>
      </c>
      <c r="D100" s="6" t="str">
        <f t="shared" si="23"/>
        <v>女</v>
      </c>
    </row>
    <row r="101" spans="1:4" ht="30" customHeight="1">
      <c r="A101" s="6">
        <v>99</v>
      </c>
      <c r="B101" s="6" t="str">
        <f>"2849202109031136412748"</f>
        <v>2849202109031136412748</v>
      </c>
      <c r="C101" s="6" t="str">
        <f>"朱天艺"</f>
        <v>朱天艺</v>
      </c>
      <c r="D101" s="6" t="str">
        <f t="shared" si="23"/>
        <v>女</v>
      </c>
    </row>
    <row r="102" spans="1:4" ht="30" customHeight="1">
      <c r="A102" s="6">
        <v>100</v>
      </c>
      <c r="B102" s="6" t="str">
        <f>"2849202109031137332749"</f>
        <v>2849202109031137332749</v>
      </c>
      <c r="C102" s="6" t="str">
        <f>"林明霄"</f>
        <v>林明霄</v>
      </c>
      <c r="D102" s="6" t="str">
        <f>"男"</f>
        <v>男</v>
      </c>
    </row>
    <row r="103" spans="1:4" ht="30" customHeight="1">
      <c r="A103" s="6">
        <v>101</v>
      </c>
      <c r="B103" s="6" t="str">
        <f>"2849202109031137572750"</f>
        <v>2849202109031137572750</v>
      </c>
      <c r="C103" s="6" t="str">
        <f>"庄泳"</f>
        <v>庄泳</v>
      </c>
      <c r="D103" s="6" t="str">
        <f aca="true" t="shared" si="25" ref="D103:D106">"女"</f>
        <v>女</v>
      </c>
    </row>
    <row r="104" spans="1:4" ht="30" customHeight="1">
      <c r="A104" s="6">
        <v>102</v>
      </c>
      <c r="B104" s="6" t="str">
        <f>"2849202109031153022752"</f>
        <v>2849202109031153022752</v>
      </c>
      <c r="C104" s="6" t="str">
        <f>"陈小静"</f>
        <v>陈小静</v>
      </c>
      <c r="D104" s="6" t="str">
        <f t="shared" si="25"/>
        <v>女</v>
      </c>
    </row>
    <row r="105" spans="1:4" ht="30" customHeight="1">
      <c r="A105" s="6">
        <v>103</v>
      </c>
      <c r="B105" s="6" t="str">
        <f>"2849202109031202262753"</f>
        <v>2849202109031202262753</v>
      </c>
      <c r="C105" s="6" t="str">
        <f>"符锡娴"</f>
        <v>符锡娴</v>
      </c>
      <c r="D105" s="6" t="str">
        <f t="shared" si="25"/>
        <v>女</v>
      </c>
    </row>
    <row r="106" spans="1:4" ht="30" customHeight="1">
      <c r="A106" s="6">
        <v>104</v>
      </c>
      <c r="B106" s="6" t="str">
        <f>"2849202109031202472754"</f>
        <v>2849202109031202472754</v>
      </c>
      <c r="C106" s="6" t="str">
        <f>"符杨辉"</f>
        <v>符杨辉</v>
      </c>
      <c r="D106" s="6" t="str">
        <f t="shared" si="25"/>
        <v>女</v>
      </c>
    </row>
    <row r="107" spans="1:4" ht="30" customHeight="1">
      <c r="A107" s="6">
        <v>105</v>
      </c>
      <c r="B107" s="6" t="str">
        <f>"2849202109031305342755"</f>
        <v>2849202109031305342755</v>
      </c>
      <c r="C107" s="6" t="str">
        <f>"陈林"</f>
        <v>陈林</v>
      </c>
      <c r="D107" s="6" t="str">
        <f aca="true" t="shared" si="26" ref="D107:D112">"男"</f>
        <v>男</v>
      </c>
    </row>
    <row r="108" spans="1:4" ht="30" customHeight="1">
      <c r="A108" s="6">
        <v>106</v>
      </c>
      <c r="B108" s="6" t="str">
        <f>"2849202109031305432756"</f>
        <v>2849202109031305432756</v>
      </c>
      <c r="C108" s="6" t="str">
        <f>"李明泽"</f>
        <v>李明泽</v>
      </c>
      <c r="D108" s="6" t="str">
        <f aca="true" t="shared" si="27" ref="D108:D110">"女"</f>
        <v>女</v>
      </c>
    </row>
    <row r="109" spans="1:4" ht="30" customHeight="1">
      <c r="A109" s="6">
        <v>107</v>
      </c>
      <c r="B109" s="6" t="str">
        <f>"2849202109031546342762"</f>
        <v>2849202109031546342762</v>
      </c>
      <c r="C109" s="6" t="str">
        <f>"朱小乔"</f>
        <v>朱小乔</v>
      </c>
      <c r="D109" s="6" t="str">
        <f t="shared" si="27"/>
        <v>女</v>
      </c>
    </row>
    <row r="110" spans="1:4" ht="30" customHeight="1">
      <c r="A110" s="6">
        <v>108</v>
      </c>
      <c r="B110" s="6" t="str">
        <f>"2849202109031551302763"</f>
        <v>2849202109031551302763</v>
      </c>
      <c r="C110" s="6" t="str">
        <f>"林强"</f>
        <v>林强</v>
      </c>
      <c r="D110" s="6" t="str">
        <f t="shared" si="27"/>
        <v>女</v>
      </c>
    </row>
    <row r="111" spans="1:4" ht="30" customHeight="1">
      <c r="A111" s="6">
        <v>109</v>
      </c>
      <c r="B111" s="6" t="str">
        <f>"2849202109031636092767"</f>
        <v>2849202109031636092767</v>
      </c>
      <c r="C111" s="6" t="str">
        <f>"张夏源"</f>
        <v>张夏源</v>
      </c>
      <c r="D111" s="6" t="str">
        <f t="shared" si="26"/>
        <v>男</v>
      </c>
    </row>
    <row r="112" spans="1:4" ht="30" customHeight="1">
      <c r="A112" s="6">
        <v>110</v>
      </c>
      <c r="B112" s="6" t="str">
        <f>"2849202109031636482768"</f>
        <v>2849202109031636482768</v>
      </c>
      <c r="C112" s="6" t="str">
        <f>"高文琦"</f>
        <v>高文琦</v>
      </c>
      <c r="D112" s="6" t="str">
        <f t="shared" si="26"/>
        <v>男</v>
      </c>
    </row>
    <row r="113" spans="1:4" ht="30" customHeight="1">
      <c r="A113" s="6">
        <v>111</v>
      </c>
      <c r="B113" s="6" t="str">
        <f>"2849202109031637002769"</f>
        <v>2849202109031637002769</v>
      </c>
      <c r="C113" s="6" t="str">
        <f>"徐艳飞"</f>
        <v>徐艳飞</v>
      </c>
      <c r="D113" s="6" t="str">
        <f aca="true" t="shared" si="28" ref="D113:D116">"女"</f>
        <v>女</v>
      </c>
    </row>
    <row r="114" spans="1:4" ht="30" customHeight="1">
      <c r="A114" s="6">
        <v>112</v>
      </c>
      <c r="B114" s="6" t="str">
        <f>"2849202109031655252770"</f>
        <v>2849202109031655252770</v>
      </c>
      <c r="C114" s="6" t="str">
        <f>"曾令菲"</f>
        <v>曾令菲</v>
      </c>
      <c r="D114" s="6" t="str">
        <f aca="true" t="shared" si="29" ref="D114:D120">"男"</f>
        <v>男</v>
      </c>
    </row>
    <row r="115" spans="1:4" ht="30" customHeight="1">
      <c r="A115" s="6">
        <v>113</v>
      </c>
      <c r="B115" s="6" t="str">
        <f>"2849202109031726512771"</f>
        <v>2849202109031726512771</v>
      </c>
      <c r="C115" s="6" t="str">
        <f>"严瑶"</f>
        <v>严瑶</v>
      </c>
      <c r="D115" s="6" t="str">
        <f t="shared" si="28"/>
        <v>女</v>
      </c>
    </row>
    <row r="116" spans="1:4" ht="30" customHeight="1">
      <c r="A116" s="6">
        <v>114</v>
      </c>
      <c r="B116" s="6" t="str">
        <f>"2849202109031803342772"</f>
        <v>2849202109031803342772</v>
      </c>
      <c r="C116" s="6" t="str">
        <f>"许子妙"</f>
        <v>许子妙</v>
      </c>
      <c r="D116" s="6" t="str">
        <f t="shared" si="28"/>
        <v>女</v>
      </c>
    </row>
    <row r="117" spans="1:4" ht="30" customHeight="1">
      <c r="A117" s="6">
        <v>115</v>
      </c>
      <c r="B117" s="6" t="str">
        <f>"2849202109031811232774"</f>
        <v>2849202109031811232774</v>
      </c>
      <c r="C117" s="6" t="str">
        <f>"王鹤然"</f>
        <v>王鹤然</v>
      </c>
      <c r="D117" s="6" t="str">
        <f t="shared" si="29"/>
        <v>男</v>
      </c>
    </row>
    <row r="118" spans="1:4" ht="30" customHeight="1">
      <c r="A118" s="6">
        <v>116</v>
      </c>
      <c r="B118" s="6" t="str">
        <f>"2849202109031954282776"</f>
        <v>2849202109031954282776</v>
      </c>
      <c r="C118" s="6" t="str">
        <f>"许亚龙"</f>
        <v>许亚龙</v>
      </c>
      <c r="D118" s="6" t="str">
        <f t="shared" si="29"/>
        <v>男</v>
      </c>
    </row>
    <row r="119" spans="1:4" ht="30" customHeight="1">
      <c r="A119" s="6">
        <v>117</v>
      </c>
      <c r="B119" s="6" t="str">
        <f>"2849202109032140302778"</f>
        <v>2849202109032140302778</v>
      </c>
      <c r="C119" s="6" t="str">
        <f>"符海迅"</f>
        <v>符海迅</v>
      </c>
      <c r="D119" s="6" t="str">
        <f t="shared" si="29"/>
        <v>男</v>
      </c>
    </row>
    <row r="120" spans="1:4" ht="30" customHeight="1">
      <c r="A120" s="6">
        <v>118</v>
      </c>
      <c r="B120" s="6" t="str">
        <f>"2849202109032307122779"</f>
        <v>2849202109032307122779</v>
      </c>
      <c r="C120" s="6" t="str">
        <f>"刘衍瑞"</f>
        <v>刘衍瑞</v>
      </c>
      <c r="D120" s="6" t="str">
        <f t="shared" si="29"/>
        <v>男</v>
      </c>
    </row>
    <row r="121" spans="1:4" ht="30" customHeight="1">
      <c r="A121" s="6">
        <v>119</v>
      </c>
      <c r="B121" s="6" t="str">
        <f>"2849202109040842472782"</f>
        <v>2849202109040842472782</v>
      </c>
      <c r="C121" s="6" t="str">
        <f>"韦海珍"</f>
        <v>韦海珍</v>
      </c>
      <c r="D121" s="6" t="str">
        <f>"女"</f>
        <v>女</v>
      </c>
    </row>
    <row r="122" spans="1:4" ht="30" customHeight="1">
      <c r="A122" s="6">
        <v>120</v>
      </c>
      <c r="B122" s="6" t="str">
        <f>"2849202109040948172784"</f>
        <v>2849202109040948172784</v>
      </c>
      <c r="C122" s="6" t="str">
        <f>"李玮"</f>
        <v>李玮</v>
      </c>
      <c r="D122" s="6" t="str">
        <f aca="true" t="shared" si="30" ref="D122:D129">"男"</f>
        <v>男</v>
      </c>
    </row>
    <row r="123" spans="1:4" ht="30" customHeight="1">
      <c r="A123" s="6">
        <v>121</v>
      </c>
      <c r="B123" s="6" t="str">
        <f>"2849202109041207292786"</f>
        <v>2849202109041207292786</v>
      </c>
      <c r="C123" s="6" t="str">
        <f>"吴应银"</f>
        <v>吴应银</v>
      </c>
      <c r="D123" s="6" t="str">
        <f t="shared" si="30"/>
        <v>男</v>
      </c>
    </row>
    <row r="124" spans="1:4" ht="30" customHeight="1">
      <c r="A124" s="6">
        <v>122</v>
      </c>
      <c r="B124" s="6" t="str">
        <f>"2849202109041711252794"</f>
        <v>2849202109041711252794</v>
      </c>
      <c r="C124" s="6" t="str">
        <f>"宋威"</f>
        <v>宋威</v>
      </c>
      <c r="D124" s="6" t="str">
        <f>"女"</f>
        <v>女</v>
      </c>
    </row>
    <row r="125" spans="1:4" ht="30" customHeight="1">
      <c r="A125" s="6">
        <v>123</v>
      </c>
      <c r="B125" s="6" t="str">
        <f>"2849202109041800472796"</f>
        <v>2849202109041800472796</v>
      </c>
      <c r="C125" s="6" t="str">
        <f>"刘德林"</f>
        <v>刘德林</v>
      </c>
      <c r="D125" s="6" t="str">
        <f t="shared" si="30"/>
        <v>男</v>
      </c>
    </row>
    <row r="126" spans="1:4" ht="30" customHeight="1">
      <c r="A126" s="6">
        <v>124</v>
      </c>
      <c r="B126" s="6" t="str">
        <f>"2849202109042051572798"</f>
        <v>2849202109042051572798</v>
      </c>
      <c r="C126" s="6" t="str">
        <f>"吴国军"</f>
        <v>吴国军</v>
      </c>
      <c r="D126" s="6" t="str">
        <f t="shared" si="30"/>
        <v>男</v>
      </c>
    </row>
    <row r="127" spans="1:4" ht="30" customHeight="1">
      <c r="A127" s="6">
        <v>125</v>
      </c>
      <c r="B127" s="6" t="str">
        <f>"2849202109042146412800"</f>
        <v>2849202109042146412800</v>
      </c>
      <c r="C127" s="6" t="str">
        <f>"褚庆洋"</f>
        <v>褚庆洋</v>
      </c>
      <c r="D127" s="6" t="str">
        <f t="shared" si="30"/>
        <v>男</v>
      </c>
    </row>
    <row r="128" spans="1:4" ht="30" customHeight="1">
      <c r="A128" s="6">
        <v>126</v>
      </c>
      <c r="B128" s="6" t="str">
        <f>"2849202109050826312802"</f>
        <v>2849202109050826312802</v>
      </c>
      <c r="C128" s="6" t="str">
        <f>"李海"</f>
        <v>李海</v>
      </c>
      <c r="D128" s="6" t="str">
        <f t="shared" si="30"/>
        <v>男</v>
      </c>
    </row>
    <row r="129" spans="1:4" ht="30" customHeight="1">
      <c r="A129" s="6">
        <v>127</v>
      </c>
      <c r="B129" s="6" t="str">
        <f>"2849202109050914192803"</f>
        <v>2849202109050914192803</v>
      </c>
      <c r="C129" s="6" t="str">
        <f>"王锋"</f>
        <v>王锋</v>
      </c>
      <c r="D129" s="6" t="str">
        <f t="shared" si="30"/>
        <v>男</v>
      </c>
    </row>
    <row r="130" spans="1:4" ht="30" customHeight="1">
      <c r="A130" s="6">
        <v>128</v>
      </c>
      <c r="B130" s="6" t="str">
        <f>"2849202109051159112806"</f>
        <v>2849202109051159112806</v>
      </c>
      <c r="C130" s="6" t="str">
        <f>"王誉霖"</f>
        <v>王誉霖</v>
      </c>
      <c r="D130" s="6" t="str">
        <f aca="true" t="shared" si="31" ref="D130:D134">"女"</f>
        <v>女</v>
      </c>
    </row>
    <row r="131" spans="1:4" ht="30" customHeight="1">
      <c r="A131" s="6">
        <v>129</v>
      </c>
      <c r="B131" s="6" t="str">
        <f>"2849202109051255242807"</f>
        <v>2849202109051255242807</v>
      </c>
      <c r="C131" s="6" t="str">
        <f>"胡静文"</f>
        <v>胡静文</v>
      </c>
      <c r="D131" s="6" t="str">
        <f t="shared" si="31"/>
        <v>女</v>
      </c>
    </row>
    <row r="132" spans="1:4" ht="30" customHeight="1">
      <c r="A132" s="6">
        <v>130</v>
      </c>
      <c r="B132" s="6" t="str">
        <f>"2849202109051337172808"</f>
        <v>2849202109051337172808</v>
      </c>
      <c r="C132" s="6" t="str">
        <f>"许泽军"</f>
        <v>许泽军</v>
      </c>
      <c r="D132" s="6" t="str">
        <f aca="true" t="shared" si="32" ref="D132:D135">"男"</f>
        <v>男</v>
      </c>
    </row>
    <row r="133" spans="1:4" ht="30" customHeight="1">
      <c r="A133" s="6">
        <v>131</v>
      </c>
      <c r="B133" s="6" t="str">
        <f>"2849202109051608492809"</f>
        <v>2849202109051608492809</v>
      </c>
      <c r="C133" s="6" t="str">
        <f>"李实锦"</f>
        <v>李实锦</v>
      </c>
      <c r="D133" s="6" t="str">
        <f t="shared" si="32"/>
        <v>男</v>
      </c>
    </row>
    <row r="134" spans="1:4" ht="30" customHeight="1">
      <c r="A134" s="6">
        <v>132</v>
      </c>
      <c r="B134" s="6" t="str">
        <f>"2849202109051616442810"</f>
        <v>2849202109051616442810</v>
      </c>
      <c r="C134" s="6" t="str">
        <f>"郭送梅"</f>
        <v>郭送梅</v>
      </c>
      <c r="D134" s="6" t="str">
        <f t="shared" si="31"/>
        <v>女</v>
      </c>
    </row>
    <row r="135" spans="1:4" ht="30" customHeight="1">
      <c r="A135" s="6">
        <v>133</v>
      </c>
      <c r="B135" s="6" t="str">
        <f>"2849202109051617482811"</f>
        <v>2849202109051617482811</v>
      </c>
      <c r="C135" s="6" t="str">
        <f>"陈松涛"</f>
        <v>陈松涛</v>
      </c>
      <c r="D135" s="6" t="str">
        <f t="shared" si="32"/>
        <v>男</v>
      </c>
    </row>
    <row r="136" spans="1:4" ht="30" customHeight="1">
      <c r="A136" s="6">
        <v>134</v>
      </c>
      <c r="B136" s="6" t="str">
        <f>"2849202109051724142813"</f>
        <v>2849202109051724142813</v>
      </c>
      <c r="C136" s="6" t="str">
        <f>"麦兆婷"</f>
        <v>麦兆婷</v>
      </c>
      <c r="D136" s="6" t="str">
        <f aca="true" t="shared" si="33" ref="D136:D141">"女"</f>
        <v>女</v>
      </c>
    </row>
    <row r="137" spans="1:4" ht="30" customHeight="1">
      <c r="A137" s="6">
        <v>135</v>
      </c>
      <c r="B137" s="6" t="str">
        <f>"2849202109051805412814"</f>
        <v>2849202109051805412814</v>
      </c>
      <c r="C137" s="6" t="str">
        <f>"邱智"</f>
        <v>邱智</v>
      </c>
      <c r="D137" s="6" t="str">
        <f aca="true" t="shared" si="34" ref="D137:D139">"男"</f>
        <v>男</v>
      </c>
    </row>
    <row r="138" spans="1:4" ht="30" customHeight="1">
      <c r="A138" s="6">
        <v>136</v>
      </c>
      <c r="B138" s="6" t="str">
        <f>"2849202109051920562815"</f>
        <v>2849202109051920562815</v>
      </c>
      <c r="C138" s="6" t="str">
        <f>"裴振宏"</f>
        <v>裴振宏</v>
      </c>
      <c r="D138" s="6" t="str">
        <f t="shared" si="34"/>
        <v>男</v>
      </c>
    </row>
    <row r="139" spans="1:4" ht="30" customHeight="1">
      <c r="A139" s="6">
        <v>137</v>
      </c>
      <c r="B139" s="6" t="str">
        <f>"2849202109051939222816"</f>
        <v>2849202109051939222816</v>
      </c>
      <c r="C139" s="6" t="str">
        <f>"刘永强"</f>
        <v>刘永强</v>
      </c>
      <c r="D139" s="6" t="str">
        <f t="shared" si="34"/>
        <v>男</v>
      </c>
    </row>
    <row r="140" spans="1:4" ht="30" customHeight="1">
      <c r="A140" s="6">
        <v>138</v>
      </c>
      <c r="B140" s="6" t="str">
        <f>"2849202109051951172817"</f>
        <v>2849202109051951172817</v>
      </c>
      <c r="C140" s="6" t="str">
        <f>"王海豫"</f>
        <v>王海豫</v>
      </c>
      <c r="D140" s="6" t="str">
        <f t="shared" si="33"/>
        <v>女</v>
      </c>
    </row>
    <row r="141" spans="1:4" ht="30" customHeight="1">
      <c r="A141" s="6">
        <v>139</v>
      </c>
      <c r="B141" s="6" t="str">
        <f>"2849202109052129542818"</f>
        <v>2849202109052129542818</v>
      </c>
      <c r="C141" s="6" t="str">
        <f>"林小珍"</f>
        <v>林小珍</v>
      </c>
      <c r="D141" s="6" t="str">
        <f t="shared" si="33"/>
        <v>女</v>
      </c>
    </row>
    <row r="142" spans="1:4" ht="30" customHeight="1">
      <c r="A142" s="6">
        <v>140</v>
      </c>
      <c r="B142" s="6" t="str">
        <f>"2849202109052211582819"</f>
        <v>2849202109052211582819</v>
      </c>
      <c r="C142" s="6" t="str">
        <f>"张志鸿"</f>
        <v>张志鸿</v>
      </c>
      <c r="D142" s="6" t="str">
        <f aca="true" t="shared" si="35" ref="D142:D147">"男"</f>
        <v>男</v>
      </c>
    </row>
    <row r="143" spans="1:4" ht="30" customHeight="1">
      <c r="A143" s="6">
        <v>141</v>
      </c>
      <c r="B143" s="6" t="str">
        <f>"2849202109060125342823"</f>
        <v>2849202109060125342823</v>
      </c>
      <c r="C143" s="6" t="str">
        <f>"赵倩"</f>
        <v>赵倩</v>
      </c>
      <c r="D143" s="6" t="str">
        <f aca="true" t="shared" si="36" ref="D143:D146">"女"</f>
        <v>女</v>
      </c>
    </row>
    <row r="144" spans="1:4" ht="30" customHeight="1">
      <c r="A144" s="6">
        <v>142</v>
      </c>
      <c r="B144" s="6" t="str">
        <f>"2849202109060838532825"</f>
        <v>2849202109060838532825</v>
      </c>
      <c r="C144" s="6" t="str">
        <f>"康雪宁"</f>
        <v>康雪宁</v>
      </c>
      <c r="D144" s="6" t="str">
        <f t="shared" si="35"/>
        <v>男</v>
      </c>
    </row>
    <row r="145" spans="1:4" ht="30" customHeight="1">
      <c r="A145" s="6">
        <v>143</v>
      </c>
      <c r="B145" s="6" t="str">
        <f>"2849202109060853552826"</f>
        <v>2849202109060853552826</v>
      </c>
      <c r="C145" s="6" t="str">
        <f>"刘昊"</f>
        <v>刘昊</v>
      </c>
      <c r="D145" s="6" t="str">
        <f t="shared" si="36"/>
        <v>女</v>
      </c>
    </row>
    <row r="146" spans="1:4" ht="30" customHeight="1">
      <c r="A146" s="6">
        <v>144</v>
      </c>
      <c r="B146" s="6" t="str">
        <f>"2849202109060912002827"</f>
        <v>2849202109060912002827</v>
      </c>
      <c r="C146" s="6" t="str">
        <f>"王淑蕊"</f>
        <v>王淑蕊</v>
      </c>
      <c r="D146" s="6" t="str">
        <f t="shared" si="36"/>
        <v>女</v>
      </c>
    </row>
    <row r="147" spans="1:4" ht="30" customHeight="1">
      <c r="A147" s="6">
        <v>145</v>
      </c>
      <c r="B147" s="6" t="str">
        <f>"2849202109061000022831"</f>
        <v>2849202109061000022831</v>
      </c>
      <c r="C147" s="6" t="str">
        <f>"林声澎"</f>
        <v>林声澎</v>
      </c>
      <c r="D147" s="6" t="str">
        <f t="shared" si="35"/>
        <v>男</v>
      </c>
    </row>
    <row r="148" spans="1:4" ht="30" customHeight="1">
      <c r="A148" s="6">
        <v>146</v>
      </c>
      <c r="B148" s="6" t="str">
        <f>"2849202109061005032832"</f>
        <v>2849202109061005032832</v>
      </c>
      <c r="C148" s="6" t="str">
        <f>"李文婧"</f>
        <v>李文婧</v>
      </c>
      <c r="D148" s="6" t="str">
        <f aca="true" t="shared" si="37" ref="D148:D153">"女"</f>
        <v>女</v>
      </c>
    </row>
    <row r="149" spans="1:4" ht="30" customHeight="1">
      <c r="A149" s="6">
        <v>147</v>
      </c>
      <c r="B149" s="6" t="str">
        <f>"2849202109061047302834"</f>
        <v>2849202109061047302834</v>
      </c>
      <c r="C149" s="6" t="str">
        <f>"陈华文"</f>
        <v>陈华文</v>
      </c>
      <c r="D149" s="6" t="str">
        <f aca="true" t="shared" si="38" ref="D149:D156">"男"</f>
        <v>男</v>
      </c>
    </row>
    <row r="150" spans="1:4" ht="30" customHeight="1">
      <c r="A150" s="6">
        <v>148</v>
      </c>
      <c r="B150" s="6" t="str">
        <f>"2849202109061047482835"</f>
        <v>2849202109061047482835</v>
      </c>
      <c r="C150" s="6" t="str">
        <f>"柯淑骁"</f>
        <v>柯淑骁</v>
      </c>
      <c r="D150" s="6" t="str">
        <f t="shared" si="38"/>
        <v>男</v>
      </c>
    </row>
    <row r="151" spans="1:4" ht="30" customHeight="1">
      <c r="A151" s="6">
        <v>149</v>
      </c>
      <c r="B151" s="6" t="str">
        <f>"2849202109061150092840"</f>
        <v>2849202109061150092840</v>
      </c>
      <c r="C151" s="6" t="str">
        <f>"史帆"</f>
        <v>史帆</v>
      </c>
      <c r="D151" s="6" t="str">
        <f t="shared" si="37"/>
        <v>女</v>
      </c>
    </row>
    <row r="152" spans="1:4" ht="30" customHeight="1">
      <c r="A152" s="6">
        <v>150</v>
      </c>
      <c r="B152" s="6" t="str">
        <f>"2849202109061156072841"</f>
        <v>2849202109061156072841</v>
      </c>
      <c r="C152" s="6" t="str">
        <f>"李纳"</f>
        <v>李纳</v>
      </c>
      <c r="D152" s="6" t="str">
        <f t="shared" si="37"/>
        <v>女</v>
      </c>
    </row>
    <row r="153" spans="1:4" ht="30" customHeight="1">
      <c r="A153" s="6">
        <v>151</v>
      </c>
      <c r="B153" s="6" t="str">
        <f>"2849202109061218262843"</f>
        <v>2849202109061218262843</v>
      </c>
      <c r="C153" s="6" t="str">
        <f>"黄锦婷"</f>
        <v>黄锦婷</v>
      </c>
      <c r="D153" s="6" t="str">
        <f t="shared" si="37"/>
        <v>女</v>
      </c>
    </row>
    <row r="154" spans="1:4" ht="30" customHeight="1">
      <c r="A154" s="6">
        <v>152</v>
      </c>
      <c r="B154" s="6" t="str">
        <f>"2849202109061226112844"</f>
        <v>2849202109061226112844</v>
      </c>
      <c r="C154" s="6" t="str">
        <f>"王克壮"</f>
        <v>王克壮</v>
      </c>
      <c r="D154" s="6" t="str">
        <f t="shared" si="38"/>
        <v>男</v>
      </c>
    </row>
    <row r="155" spans="1:4" ht="30" customHeight="1">
      <c r="A155" s="6">
        <v>153</v>
      </c>
      <c r="B155" s="6" t="str">
        <f>"2849202109061228332845"</f>
        <v>2849202109061228332845</v>
      </c>
      <c r="C155" s="6" t="str">
        <f>"张瀚"</f>
        <v>张瀚</v>
      </c>
      <c r="D155" s="6" t="str">
        <f t="shared" si="38"/>
        <v>男</v>
      </c>
    </row>
    <row r="156" spans="1:4" ht="30" customHeight="1">
      <c r="A156" s="6">
        <v>154</v>
      </c>
      <c r="B156" s="6" t="str">
        <f>"2849202109061229032846"</f>
        <v>2849202109061229032846</v>
      </c>
      <c r="C156" s="6" t="str">
        <f>"罗人铭"</f>
        <v>罗人铭</v>
      </c>
      <c r="D156" s="6" t="str">
        <f t="shared" si="38"/>
        <v>男</v>
      </c>
    </row>
    <row r="157" spans="1:4" ht="30" customHeight="1">
      <c r="A157" s="6">
        <v>155</v>
      </c>
      <c r="B157" s="6" t="str">
        <f>"2849202109061408372847"</f>
        <v>2849202109061408372847</v>
      </c>
      <c r="C157" s="6" t="str">
        <f>"杨青"</f>
        <v>杨青</v>
      </c>
      <c r="D157" s="6" t="str">
        <f aca="true" t="shared" si="39" ref="D157:D166">"女"</f>
        <v>女</v>
      </c>
    </row>
    <row r="158" spans="1:4" ht="30" customHeight="1">
      <c r="A158" s="6">
        <v>156</v>
      </c>
      <c r="B158" s="6" t="str">
        <f>"2849202109061421202848"</f>
        <v>2849202109061421202848</v>
      </c>
      <c r="C158" s="6" t="str">
        <f>"曾元精"</f>
        <v>曾元精</v>
      </c>
      <c r="D158" s="6" t="str">
        <f>"男"</f>
        <v>男</v>
      </c>
    </row>
    <row r="159" spans="1:4" ht="30" customHeight="1">
      <c r="A159" s="6">
        <v>157</v>
      </c>
      <c r="B159" s="6" t="str">
        <f>"2849202109061452292850"</f>
        <v>2849202109061452292850</v>
      </c>
      <c r="C159" s="6" t="str">
        <f>"李鹏飞"</f>
        <v>李鹏飞</v>
      </c>
      <c r="D159" s="6" t="str">
        <f>"男"</f>
        <v>男</v>
      </c>
    </row>
    <row r="160" spans="1:4" ht="30" customHeight="1">
      <c r="A160" s="6">
        <v>158</v>
      </c>
      <c r="B160" s="6" t="str">
        <f>"2849202109061452362851"</f>
        <v>2849202109061452362851</v>
      </c>
      <c r="C160" s="6" t="str">
        <f>"孙发妮"</f>
        <v>孙发妮</v>
      </c>
      <c r="D160" s="6" t="str">
        <f t="shared" si="39"/>
        <v>女</v>
      </c>
    </row>
    <row r="161" spans="1:4" ht="30" customHeight="1">
      <c r="A161" s="6">
        <v>159</v>
      </c>
      <c r="B161" s="6" t="str">
        <f>"2849202109061542462853"</f>
        <v>2849202109061542462853</v>
      </c>
      <c r="C161" s="6" t="str">
        <f>"李彦慧"</f>
        <v>李彦慧</v>
      </c>
      <c r="D161" s="6" t="str">
        <f t="shared" si="39"/>
        <v>女</v>
      </c>
    </row>
    <row r="162" spans="1:4" ht="30" customHeight="1">
      <c r="A162" s="6">
        <v>160</v>
      </c>
      <c r="B162" s="6" t="str">
        <f>"2849202109061609592854"</f>
        <v>2849202109061609592854</v>
      </c>
      <c r="C162" s="6" t="str">
        <f>"符春盈"</f>
        <v>符春盈</v>
      </c>
      <c r="D162" s="6" t="str">
        <f t="shared" si="39"/>
        <v>女</v>
      </c>
    </row>
    <row r="163" spans="1:4" ht="30" customHeight="1">
      <c r="A163" s="6">
        <v>161</v>
      </c>
      <c r="B163" s="6" t="str">
        <f>"2849202109061615132855"</f>
        <v>2849202109061615132855</v>
      </c>
      <c r="C163" s="6" t="str">
        <f>"李阳"</f>
        <v>李阳</v>
      </c>
      <c r="D163" s="6" t="str">
        <f t="shared" si="39"/>
        <v>女</v>
      </c>
    </row>
    <row r="164" spans="1:4" ht="30" customHeight="1">
      <c r="A164" s="6">
        <v>162</v>
      </c>
      <c r="B164" s="6" t="str">
        <f>"2849202109061636212857"</f>
        <v>2849202109061636212857</v>
      </c>
      <c r="C164" s="6" t="str">
        <f>"何琴琴"</f>
        <v>何琴琴</v>
      </c>
      <c r="D164" s="6" t="str">
        <f t="shared" si="39"/>
        <v>女</v>
      </c>
    </row>
    <row r="165" spans="1:4" ht="30" customHeight="1">
      <c r="A165" s="6">
        <v>163</v>
      </c>
      <c r="B165" s="6" t="str">
        <f>"2849202109061726102860"</f>
        <v>2849202109061726102860</v>
      </c>
      <c r="C165" s="6" t="str">
        <f>"王明汝"</f>
        <v>王明汝</v>
      </c>
      <c r="D165" s="6" t="str">
        <f t="shared" si="39"/>
        <v>女</v>
      </c>
    </row>
    <row r="166" spans="1:4" ht="30" customHeight="1">
      <c r="A166" s="6">
        <v>164</v>
      </c>
      <c r="B166" s="6" t="str">
        <f>"2849202109061815172864"</f>
        <v>2849202109061815172864</v>
      </c>
      <c r="C166" s="6" t="str">
        <f>"邝媛慧"</f>
        <v>邝媛慧</v>
      </c>
      <c r="D166" s="6" t="str">
        <f t="shared" si="39"/>
        <v>女</v>
      </c>
    </row>
    <row r="167" spans="1:4" ht="30" customHeight="1">
      <c r="A167" s="6">
        <v>165</v>
      </c>
      <c r="B167" s="6" t="str">
        <f>"2849202109061840102865"</f>
        <v>2849202109061840102865</v>
      </c>
      <c r="C167" s="6" t="str">
        <f>"王镇驰"</f>
        <v>王镇驰</v>
      </c>
      <c r="D167" s="6" t="str">
        <f aca="true" t="shared" si="40" ref="D167:D171">"男"</f>
        <v>男</v>
      </c>
    </row>
    <row r="168" spans="1:4" ht="30" customHeight="1">
      <c r="A168" s="6">
        <v>166</v>
      </c>
      <c r="B168" s="6" t="str">
        <f>"2849202109061840522866"</f>
        <v>2849202109061840522866</v>
      </c>
      <c r="C168" s="6" t="str">
        <f>"黄萌月"</f>
        <v>黄萌月</v>
      </c>
      <c r="D168" s="6" t="str">
        <f aca="true" t="shared" si="41" ref="D168:D172">"女"</f>
        <v>女</v>
      </c>
    </row>
    <row r="169" spans="1:4" ht="30" customHeight="1">
      <c r="A169" s="6">
        <v>167</v>
      </c>
      <c r="B169" s="6" t="str">
        <f>"2849202109061939232867"</f>
        <v>2849202109061939232867</v>
      </c>
      <c r="C169" s="6" t="str">
        <f>"陈梦勋"</f>
        <v>陈梦勋</v>
      </c>
      <c r="D169" s="6" t="str">
        <f t="shared" si="40"/>
        <v>男</v>
      </c>
    </row>
    <row r="170" spans="1:4" ht="30" customHeight="1">
      <c r="A170" s="6">
        <v>168</v>
      </c>
      <c r="B170" s="6" t="str">
        <f>"2849202109061949472868"</f>
        <v>2849202109061949472868</v>
      </c>
      <c r="C170" s="6" t="str">
        <f>"张璐"</f>
        <v>张璐</v>
      </c>
      <c r="D170" s="6" t="str">
        <f t="shared" si="41"/>
        <v>女</v>
      </c>
    </row>
    <row r="171" spans="1:4" ht="30" customHeight="1">
      <c r="A171" s="6">
        <v>169</v>
      </c>
      <c r="B171" s="6" t="str">
        <f>"2849202109062112432869"</f>
        <v>2849202109062112432869</v>
      </c>
      <c r="C171" s="6" t="str">
        <f>"王虎"</f>
        <v>王虎</v>
      </c>
      <c r="D171" s="6" t="str">
        <f t="shared" si="40"/>
        <v>男</v>
      </c>
    </row>
    <row r="172" spans="1:4" ht="30" customHeight="1">
      <c r="A172" s="6">
        <v>170</v>
      </c>
      <c r="B172" s="6" t="str">
        <f>"2849202109062115292870"</f>
        <v>2849202109062115292870</v>
      </c>
      <c r="C172" s="6" t="str">
        <f>"蔡旻倩"</f>
        <v>蔡旻倩</v>
      </c>
      <c r="D172" s="6" t="str">
        <f t="shared" si="41"/>
        <v>女</v>
      </c>
    </row>
    <row r="173" spans="1:4" ht="30" customHeight="1">
      <c r="A173" s="6">
        <v>171</v>
      </c>
      <c r="B173" s="6" t="str">
        <f>"2849202109062131362871"</f>
        <v>2849202109062131362871</v>
      </c>
      <c r="C173" s="6" t="str">
        <f>"林海程"</f>
        <v>林海程</v>
      </c>
      <c r="D173" s="6" t="str">
        <f aca="true" t="shared" si="42" ref="D173:D175">"男"</f>
        <v>男</v>
      </c>
    </row>
    <row r="174" spans="1:4" ht="30" customHeight="1">
      <c r="A174" s="6">
        <v>172</v>
      </c>
      <c r="B174" s="6" t="str">
        <f>"2849202109062243572873"</f>
        <v>2849202109062243572873</v>
      </c>
      <c r="C174" s="6" t="str">
        <f>"唐南祥"</f>
        <v>唐南祥</v>
      </c>
      <c r="D174" s="6" t="str">
        <f t="shared" si="42"/>
        <v>男</v>
      </c>
    </row>
    <row r="175" spans="1:4" ht="30" customHeight="1">
      <c r="A175" s="6">
        <v>173</v>
      </c>
      <c r="B175" s="6" t="str">
        <f>"2849202109062303232874"</f>
        <v>2849202109062303232874</v>
      </c>
      <c r="C175" s="6" t="str">
        <f>"戴胖"</f>
        <v>戴胖</v>
      </c>
      <c r="D175" s="6" t="str">
        <f t="shared" si="42"/>
        <v>男</v>
      </c>
    </row>
    <row r="176" spans="1:4" ht="30" customHeight="1">
      <c r="A176" s="6">
        <v>174</v>
      </c>
      <c r="B176" s="6" t="str">
        <f>"2849202109062311272875"</f>
        <v>2849202109062311272875</v>
      </c>
      <c r="C176" s="6" t="str">
        <f>"袁嘉苑"</f>
        <v>袁嘉苑</v>
      </c>
      <c r="D176" s="6" t="str">
        <f aca="true" t="shared" si="43" ref="D176:D178">"女"</f>
        <v>女</v>
      </c>
    </row>
    <row r="177" spans="1:4" ht="30" customHeight="1">
      <c r="A177" s="6">
        <v>175</v>
      </c>
      <c r="B177" s="6" t="str">
        <f>"2849202109062314592876"</f>
        <v>2849202109062314592876</v>
      </c>
      <c r="C177" s="6" t="str">
        <f>"谭馨馨"</f>
        <v>谭馨馨</v>
      </c>
      <c r="D177" s="6" t="str">
        <f t="shared" si="43"/>
        <v>女</v>
      </c>
    </row>
    <row r="178" spans="1:4" ht="30" customHeight="1">
      <c r="A178" s="6">
        <v>176</v>
      </c>
      <c r="B178" s="6" t="str">
        <f>"2849202109070023442877"</f>
        <v>2849202109070023442877</v>
      </c>
      <c r="C178" s="6" t="str">
        <f>"庄宇欣"</f>
        <v>庄宇欣</v>
      </c>
      <c r="D178" s="6" t="str">
        <f t="shared" si="43"/>
        <v>女</v>
      </c>
    </row>
    <row r="179" spans="1:4" ht="30" customHeight="1">
      <c r="A179" s="6">
        <v>177</v>
      </c>
      <c r="B179" s="6" t="str">
        <f>"2849202109070855452879"</f>
        <v>2849202109070855452879</v>
      </c>
      <c r="C179" s="6" t="str">
        <f>"周鼎"</f>
        <v>周鼎</v>
      </c>
      <c r="D179" s="6" t="str">
        <f aca="true" t="shared" si="44" ref="D179:D183">"男"</f>
        <v>男</v>
      </c>
    </row>
    <row r="180" spans="1:4" ht="30" customHeight="1">
      <c r="A180" s="6">
        <v>178</v>
      </c>
      <c r="B180" s="6" t="str">
        <f>"2849202109070907072880"</f>
        <v>2849202109070907072880</v>
      </c>
      <c r="C180" s="6" t="str">
        <f>"郭雷"</f>
        <v>郭雷</v>
      </c>
      <c r="D180" s="6" t="str">
        <f t="shared" si="44"/>
        <v>男</v>
      </c>
    </row>
    <row r="181" spans="1:4" ht="30" customHeight="1">
      <c r="A181" s="6">
        <v>179</v>
      </c>
      <c r="B181" s="6" t="str">
        <f>"2849202109070908212881"</f>
        <v>2849202109070908212881</v>
      </c>
      <c r="C181" s="6" t="str">
        <f>"罗圣琛"</f>
        <v>罗圣琛</v>
      </c>
      <c r="D181" s="6" t="str">
        <f t="shared" si="44"/>
        <v>男</v>
      </c>
    </row>
    <row r="182" spans="1:4" ht="30" customHeight="1">
      <c r="A182" s="6">
        <v>180</v>
      </c>
      <c r="B182" s="6" t="str">
        <f>"2849202109070919082884"</f>
        <v>2849202109070919082884</v>
      </c>
      <c r="C182" s="6" t="str">
        <f>"麦贻博"</f>
        <v>麦贻博</v>
      </c>
      <c r="D182" s="6" t="str">
        <f t="shared" si="44"/>
        <v>男</v>
      </c>
    </row>
    <row r="183" spans="1:4" ht="30" customHeight="1">
      <c r="A183" s="6">
        <v>181</v>
      </c>
      <c r="B183" s="6" t="str">
        <f>"2849202109070951372885"</f>
        <v>2849202109070951372885</v>
      </c>
      <c r="C183" s="6" t="str">
        <f>"陈倬"</f>
        <v>陈倬</v>
      </c>
      <c r="D183" s="6" t="str">
        <f t="shared" si="44"/>
        <v>男</v>
      </c>
    </row>
    <row r="184" spans="1:4" ht="30" customHeight="1">
      <c r="A184" s="6">
        <v>182</v>
      </c>
      <c r="B184" s="6" t="str">
        <f>"2849202109070954102886"</f>
        <v>2849202109070954102886</v>
      </c>
      <c r="C184" s="6" t="str">
        <f>"宋倩倩"</f>
        <v>宋倩倩</v>
      </c>
      <c r="D184" s="6" t="str">
        <f aca="true" t="shared" si="45" ref="D184:D186">"女"</f>
        <v>女</v>
      </c>
    </row>
    <row r="185" spans="1:4" ht="30" customHeight="1">
      <c r="A185" s="6">
        <v>183</v>
      </c>
      <c r="B185" s="6" t="str">
        <f>"2849202109071010572887"</f>
        <v>2849202109071010572887</v>
      </c>
      <c r="C185" s="6" t="str">
        <f>"符金丽"</f>
        <v>符金丽</v>
      </c>
      <c r="D185" s="6" t="str">
        <f t="shared" si="45"/>
        <v>女</v>
      </c>
    </row>
    <row r="186" spans="1:4" ht="30" customHeight="1">
      <c r="A186" s="6">
        <v>184</v>
      </c>
      <c r="B186" s="6" t="str">
        <f>"2849202109071016252888"</f>
        <v>2849202109071016252888</v>
      </c>
      <c r="C186" s="6" t="str">
        <f>"周航"</f>
        <v>周航</v>
      </c>
      <c r="D186" s="6" t="str">
        <f t="shared" si="45"/>
        <v>女</v>
      </c>
    </row>
    <row r="187" spans="1:4" ht="30" customHeight="1">
      <c r="A187" s="6">
        <v>185</v>
      </c>
      <c r="B187" s="6" t="str">
        <f>"2849202109071047352890"</f>
        <v>2849202109071047352890</v>
      </c>
      <c r="C187" s="6" t="str">
        <f>"秦志均"</f>
        <v>秦志均</v>
      </c>
      <c r="D187" s="6" t="str">
        <f aca="true" t="shared" si="46" ref="D187:D193">"男"</f>
        <v>男</v>
      </c>
    </row>
    <row r="188" spans="1:4" ht="30" customHeight="1">
      <c r="A188" s="6">
        <v>186</v>
      </c>
      <c r="B188" s="6" t="str">
        <f>"2849202109071049122891"</f>
        <v>2849202109071049122891</v>
      </c>
      <c r="C188" s="6" t="str">
        <f>"陈烨"</f>
        <v>陈烨</v>
      </c>
      <c r="D188" s="6" t="str">
        <f t="shared" si="46"/>
        <v>男</v>
      </c>
    </row>
    <row r="189" spans="1:4" ht="30" customHeight="1">
      <c r="A189" s="6">
        <v>187</v>
      </c>
      <c r="B189" s="6" t="str">
        <f>"2849202109071102102892"</f>
        <v>2849202109071102102892</v>
      </c>
      <c r="C189" s="6" t="str">
        <f>"何晶"</f>
        <v>何晶</v>
      </c>
      <c r="D189" s="6" t="str">
        <f aca="true" t="shared" si="47" ref="D189:D194">"女"</f>
        <v>女</v>
      </c>
    </row>
    <row r="190" spans="1:4" ht="30" customHeight="1">
      <c r="A190" s="6">
        <v>188</v>
      </c>
      <c r="B190" s="6" t="str">
        <f>"2849202109071136002895"</f>
        <v>2849202109071136002895</v>
      </c>
      <c r="C190" s="6" t="str">
        <f>"符筝筝"</f>
        <v>符筝筝</v>
      </c>
      <c r="D190" s="6" t="str">
        <f t="shared" si="47"/>
        <v>女</v>
      </c>
    </row>
    <row r="191" spans="1:4" ht="30" customHeight="1">
      <c r="A191" s="6">
        <v>189</v>
      </c>
      <c r="B191" s="6" t="str">
        <f>"2849202109071206252896"</f>
        <v>2849202109071206252896</v>
      </c>
      <c r="C191" s="6" t="str">
        <f>"严长风"</f>
        <v>严长风</v>
      </c>
      <c r="D191" s="6" t="str">
        <f t="shared" si="46"/>
        <v>男</v>
      </c>
    </row>
    <row r="192" spans="1:4" ht="30" customHeight="1">
      <c r="A192" s="6">
        <v>190</v>
      </c>
      <c r="B192" s="6" t="str">
        <f>"2849202109071430082899"</f>
        <v>2849202109071430082899</v>
      </c>
      <c r="C192" s="6" t="str">
        <f>"杨光"</f>
        <v>杨光</v>
      </c>
      <c r="D192" s="6" t="str">
        <f t="shared" si="46"/>
        <v>男</v>
      </c>
    </row>
    <row r="193" spans="1:4" ht="30" customHeight="1">
      <c r="A193" s="6">
        <v>191</v>
      </c>
      <c r="B193" s="6" t="str">
        <f>"2849202109071516052900"</f>
        <v>2849202109071516052900</v>
      </c>
      <c r="C193" s="6" t="str">
        <f>"李培冠"</f>
        <v>李培冠</v>
      </c>
      <c r="D193" s="6" t="str">
        <f t="shared" si="46"/>
        <v>男</v>
      </c>
    </row>
    <row r="194" spans="1:4" ht="30" customHeight="1">
      <c r="A194" s="6">
        <v>192</v>
      </c>
      <c r="B194" s="6" t="str">
        <f>"2849202109071525382901"</f>
        <v>2849202109071525382901</v>
      </c>
      <c r="C194" s="6" t="str">
        <f>"韩潇"</f>
        <v>韩潇</v>
      </c>
      <c r="D194" s="6" t="str">
        <f t="shared" si="47"/>
        <v>女</v>
      </c>
    </row>
    <row r="195" spans="1:4" ht="30" customHeight="1">
      <c r="A195" s="6">
        <v>193</v>
      </c>
      <c r="B195" s="6" t="str">
        <f>"2849202109071551192903"</f>
        <v>2849202109071551192903</v>
      </c>
      <c r="C195" s="6" t="str">
        <f>"符策皇"</f>
        <v>符策皇</v>
      </c>
      <c r="D195" s="6" t="str">
        <f aca="true" t="shared" si="48" ref="D195:D200">"男"</f>
        <v>男</v>
      </c>
    </row>
    <row r="196" spans="1:4" ht="30" customHeight="1">
      <c r="A196" s="6">
        <v>194</v>
      </c>
      <c r="B196" s="6" t="str">
        <f>"2849202109071601542905"</f>
        <v>2849202109071601542905</v>
      </c>
      <c r="C196" s="6" t="str">
        <f>"张晨芳"</f>
        <v>张晨芳</v>
      </c>
      <c r="D196" s="6" t="str">
        <f aca="true" t="shared" si="49" ref="D196:D198">"女"</f>
        <v>女</v>
      </c>
    </row>
    <row r="197" spans="1:4" ht="30" customHeight="1">
      <c r="A197" s="6">
        <v>195</v>
      </c>
      <c r="B197" s="6" t="str">
        <f>"2849202109071603382906"</f>
        <v>2849202109071603382906</v>
      </c>
      <c r="C197" s="6" t="str">
        <f>"符刘芳"</f>
        <v>符刘芳</v>
      </c>
      <c r="D197" s="6" t="str">
        <f t="shared" si="49"/>
        <v>女</v>
      </c>
    </row>
    <row r="198" spans="1:4" ht="30" customHeight="1">
      <c r="A198" s="6">
        <v>196</v>
      </c>
      <c r="B198" s="6" t="str">
        <f>"2849202109071616102907"</f>
        <v>2849202109071616102907</v>
      </c>
      <c r="C198" s="6" t="str">
        <f>"王秋云"</f>
        <v>王秋云</v>
      </c>
      <c r="D198" s="6" t="str">
        <f t="shared" si="49"/>
        <v>女</v>
      </c>
    </row>
    <row r="199" spans="1:4" ht="30" customHeight="1">
      <c r="A199" s="6">
        <v>197</v>
      </c>
      <c r="B199" s="6" t="str">
        <f>"2849202109071621082908"</f>
        <v>2849202109071621082908</v>
      </c>
      <c r="C199" s="6" t="str">
        <f>"唐先利"</f>
        <v>唐先利</v>
      </c>
      <c r="D199" s="6" t="str">
        <f t="shared" si="48"/>
        <v>男</v>
      </c>
    </row>
    <row r="200" spans="1:4" ht="30" customHeight="1">
      <c r="A200" s="6">
        <v>198</v>
      </c>
      <c r="B200" s="6" t="str">
        <f>"2849202109071709342911"</f>
        <v>2849202109071709342911</v>
      </c>
      <c r="C200" s="6" t="str">
        <f>"符芳煌"</f>
        <v>符芳煌</v>
      </c>
      <c r="D200" s="6" t="str">
        <f t="shared" si="48"/>
        <v>男</v>
      </c>
    </row>
    <row r="201" spans="1:4" ht="30" customHeight="1">
      <c r="A201" s="6">
        <v>199</v>
      </c>
      <c r="B201" s="6" t="str">
        <f>"2849202109071709512912"</f>
        <v>2849202109071709512912</v>
      </c>
      <c r="C201" s="6" t="str">
        <f>"吉丽菊"</f>
        <v>吉丽菊</v>
      </c>
      <c r="D201" s="6" t="str">
        <f aca="true" t="shared" si="50" ref="D201:D208">"女"</f>
        <v>女</v>
      </c>
    </row>
    <row r="202" spans="1:4" ht="30" customHeight="1">
      <c r="A202" s="6">
        <v>200</v>
      </c>
      <c r="B202" s="6" t="str">
        <f>"2849202109071735572913"</f>
        <v>2849202109071735572913</v>
      </c>
      <c r="C202" s="6" t="str">
        <f>"王端"</f>
        <v>王端</v>
      </c>
      <c r="D202" s="6" t="str">
        <f>"男"</f>
        <v>男</v>
      </c>
    </row>
    <row r="203" spans="1:4" ht="30" customHeight="1">
      <c r="A203" s="6">
        <v>201</v>
      </c>
      <c r="B203" s="6" t="str">
        <f>"2849202109071747582914"</f>
        <v>2849202109071747582914</v>
      </c>
      <c r="C203" s="6" t="str">
        <f>"符斌"</f>
        <v>符斌</v>
      </c>
      <c r="D203" s="6" t="str">
        <f>"男"</f>
        <v>男</v>
      </c>
    </row>
    <row r="204" spans="1:4" ht="30" customHeight="1">
      <c r="A204" s="6">
        <v>202</v>
      </c>
      <c r="B204" s="6" t="str">
        <f>"2849202109071757372915"</f>
        <v>2849202109071757372915</v>
      </c>
      <c r="C204" s="6" t="str">
        <f>"唐遥"</f>
        <v>唐遥</v>
      </c>
      <c r="D204" s="6" t="str">
        <f t="shared" si="50"/>
        <v>女</v>
      </c>
    </row>
    <row r="205" spans="1:4" ht="30" customHeight="1">
      <c r="A205" s="6">
        <v>203</v>
      </c>
      <c r="B205" s="6" t="str">
        <f>"2849202109071912052917"</f>
        <v>2849202109071912052917</v>
      </c>
      <c r="C205" s="6" t="str">
        <f>"南琼"</f>
        <v>南琼</v>
      </c>
      <c r="D205" s="6" t="str">
        <f t="shared" si="50"/>
        <v>女</v>
      </c>
    </row>
    <row r="206" spans="1:4" ht="30" customHeight="1">
      <c r="A206" s="6">
        <v>204</v>
      </c>
      <c r="B206" s="6" t="str">
        <f>"2849202109071932202918"</f>
        <v>2849202109071932202918</v>
      </c>
      <c r="C206" s="6" t="str">
        <f>"王玺丹"</f>
        <v>王玺丹</v>
      </c>
      <c r="D206" s="6" t="str">
        <f t="shared" si="50"/>
        <v>女</v>
      </c>
    </row>
    <row r="207" spans="1:4" ht="30" customHeight="1">
      <c r="A207" s="6">
        <v>205</v>
      </c>
      <c r="B207" s="6" t="str">
        <f>"2849202109071936442919"</f>
        <v>2849202109071936442919</v>
      </c>
      <c r="C207" s="6" t="str">
        <f>"王兵"</f>
        <v>王兵</v>
      </c>
      <c r="D207" s="6" t="str">
        <f t="shared" si="50"/>
        <v>女</v>
      </c>
    </row>
    <row r="208" spans="1:4" ht="30" customHeight="1">
      <c r="A208" s="6">
        <v>206</v>
      </c>
      <c r="B208" s="6" t="str">
        <f>"2849202109071943122920"</f>
        <v>2849202109071943122920</v>
      </c>
      <c r="C208" s="6" t="str">
        <f>"钟若君"</f>
        <v>钟若君</v>
      </c>
      <c r="D208" s="6" t="str">
        <f t="shared" si="50"/>
        <v>女</v>
      </c>
    </row>
    <row r="209" spans="1:4" ht="30" customHeight="1">
      <c r="A209" s="6">
        <v>207</v>
      </c>
      <c r="B209" s="6" t="str">
        <f>"2849202109071943282921"</f>
        <v>2849202109071943282921</v>
      </c>
      <c r="C209" s="6" t="str">
        <f>"李雷"</f>
        <v>李雷</v>
      </c>
      <c r="D209" s="6" t="str">
        <f aca="true" t="shared" si="51" ref="D209:D215">"男"</f>
        <v>男</v>
      </c>
    </row>
    <row r="210" spans="1:4" ht="30" customHeight="1">
      <c r="A210" s="6">
        <v>208</v>
      </c>
      <c r="B210" s="6" t="str">
        <f>"2849202109071946362922"</f>
        <v>2849202109071946362922</v>
      </c>
      <c r="C210" s="6" t="str">
        <f>"许隽捷"</f>
        <v>许隽捷</v>
      </c>
      <c r="D210" s="6" t="str">
        <f aca="true" t="shared" si="52" ref="D210:D213">"女"</f>
        <v>女</v>
      </c>
    </row>
    <row r="211" spans="1:4" ht="30" customHeight="1">
      <c r="A211" s="6">
        <v>209</v>
      </c>
      <c r="B211" s="6" t="str">
        <f>"2849202109072017362923"</f>
        <v>2849202109072017362923</v>
      </c>
      <c r="C211" s="6" t="str">
        <f>"朱智超"</f>
        <v>朱智超</v>
      </c>
      <c r="D211" s="6" t="str">
        <f t="shared" si="51"/>
        <v>男</v>
      </c>
    </row>
    <row r="212" spans="1:4" ht="30" customHeight="1">
      <c r="A212" s="6">
        <v>210</v>
      </c>
      <c r="B212" s="6" t="str">
        <f>"2849202109072101022924"</f>
        <v>2849202109072101022924</v>
      </c>
      <c r="C212" s="6" t="str">
        <f>"符少君"</f>
        <v>符少君</v>
      </c>
      <c r="D212" s="6" t="str">
        <f t="shared" si="52"/>
        <v>女</v>
      </c>
    </row>
    <row r="213" spans="1:4" ht="30" customHeight="1">
      <c r="A213" s="6">
        <v>211</v>
      </c>
      <c r="B213" s="6" t="str">
        <f>"2849202109072147492926"</f>
        <v>2849202109072147492926</v>
      </c>
      <c r="C213" s="6" t="str">
        <f>"陈明燕"</f>
        <v>陈明燕</v>
      </c>
      <c r="D213" s="6" t="str">
        <f t="shared" si="52"/>
        <v>女</v>
      </c>
    </row>
    <row r="214" spans="1:4" ht="30" customHeight="1">
      <c r="A214" s="6">
        <v>212</v>
      </c>
      <c r="B214" s="6" t="str">
        <f>"2849202109072217292927"</f>
        <v>2849202109072217292927</v>
      </c>
      <c r="C214" s="6" t="str">
        <f>"凌宇翔"</f>
        <v>凌宇翔</v>
      </c>
      <c r="D214" s="6" t="str">
        <f t="shared" si="51"/>
        <v>男</v>
      </c>
    </row>
    <row r="215" spans="1:4" ht="30" customHeight="1">
      <c r="A215" s="6">
        <v>213</v>
      </c>
      <c r="B215" s="6" t="str">
        <f>"2849202109072302002928"</f>
        <v>2849202109072302002928</v>
      </c>
      <c r="C215" s="6" t="str">
        <f>"张翰煜"</f>
        <v>张翰煜</v>
      </c>
      <c r="D215" s="6" t="str">
        <f t="shared" si="51"/>
        <v>男</v>
      </c>
    </row>
    <row r="216" spans="1:4" ht="30" customHeight="1">
      <c r="A216" s="6">
        <v>214</v>
      </c>
      <c r="B216" s="6" t="str">
        <f>"2849202109072314382929"</f>
        <v>2849202109072314382929</v>
      </c>
      <c r="C216" s="6" t="str">
        <f>"刘静"</f>
        <v>刘静</v>
      </c>
      <c r="D216" s="6" t="str">
        <f aca="true" t="shared" si="53" ref="D216:D219">"女"</f>
        <v>女</v>
      </c>
    </row>
    <row r="217" spans="1:4" ht="30" customHeight="1">
      <c r="A217" s="6">
        <v>215</v>
      </c>
      <c r="B217" s="6" t="str">
        <f>"2849202109080941322931"</f>
        <v>2849202109080941322931</v>
      </c>
      <c r="C217" s="6" t="str">
        <f>"邢世昌"</f>
        <v>邢世昌</v>
      </c>
      <c r="D217" s="6" t="str">
        <f aca="true" t="shared" si="54" ref="D217:D221">"男"</f>
        <v>男</v>
      </c>
    </row>
    <row r="218" spans="1:4" ht="30" customHeight="1">
      <c r="A218" s="6">
        <v>216</v>
      </c>
      <c r="B218" s="6" t="str">
        <f>"2849202109080942262932"</f>
        <v>2849202109080942262932</v>
      </c>
      <c r="C218" s="6" t="str">
        <f>"张紫涵"</f>
        <v>张紫涵</v>
      </c>
      <c r="D218" s="6" t="str">
        <f t="shared" si="53"/>
        <v>女</v>
      </c>
    </row>
    <row r="219" spans="1:4" ht="30" customHeight="1">
      <c r="A219" s="6">
        <v>217</v>
      </c>
      <c r="B219" s="6" t="str">
        <f>"2849202109081105052933"</f>
        <v>2849202109081105052933</v>
      </c>
      <c r="C219" s="6" t="str">
        <f>"刘小楠"</f>
        <v>刘小楠</v>
      </c>
      <c r="D219" s="6" t="str">
        <f t="shared" si="53"/>
        <v>女</v>
      </c>
    </row>
    <row r="220" spans="1:4" ht="30" customHeight="1">
      <c r="A220" s="6">
        <v>218</v>
      </c>
      <c r="B220" s="6" t="str">
        <f>"2849202109081106482934"</f>
        <v>2849202109081106482934</v>
      </c>
      <c r="C220" s="6" t="str">
        <f>"陈贤林"</f>
        <v>陈贤林</v>
      </c>
      <c r="D220" s="6" t="str">
        <f t="shared" si="54"/>
        <v>男</v>
      </c>
    </row>
    <row r="221" spans="1:4" ht="30" customHeight="1">
      <c r="A221" s="6">
        <v>219</v>
      </c>
      <c r="B221" s="6" t="str">
        <f>"2849202109081107382935"</f>
        <v>2849202109081107382935</v>
      </c>
      <c r="C221" s="6" t="str">
        <f>"赵可"</f>
        <v>赵可</v>
      </c>
      <c r="D221" s="6" t="str">
        <f t="shared" si="54"/>
        <v>男</v>
      </c>
    </row>
    <row r="222" spans="1:4" ht="30" customHeight="1">
      <c r="A222" s="6">
        <v>220</v>
      </c>
      <c r="B222" s="6" t="str">
        <f>"2849202109081110372937"</f>
        <v>2849202109081110372937</v>
      </c>
      <c r="C222" s="6" t="str">
        <f>"黄晨"</f>
        <v>黄晨</v>
      </c>
      <c r="D222" s="6" t="str">
        <f aca="true" t="shared" si="55" ref="D222:D226">"女"</f>
        <v>女</v>
      </c>
    </row>
    <row r="223" spans="1:4" ht="30" customHeight="1">
      <c r="A223" s="6">
        <v>221</v>
      </c>
      <c r="B223" s="6" t="str">
        <f>"2849202109081314052939"</f>
        <v>2849202109081314052939</v>
      </c>
      <c r="C223" s="6" t="str">
        <f>"王磊"</f>
        <v>王磊</v>
      </c>
      <c r="D223" s="6" t="str">
        <f>"男"</f>
        <v>男</v>
      </c>
    </row>
    <row r="224" spans="1:4" ht="30" customHeight="1">
      <c r="A224" s="6">
        <v>222</v>
      </c>
      <c r="B224" s="6" t="str">
        <f>"2849202109081506532941"</f>
        <v>2849202109081506532941</v>
      </c>
      <c r="C224" s="6" t="str">
        <f>"包世润"</f>
        <v>包世润</v>
      </c>
      <c r="D224" s="6" t="str">
        <f t="shared" si="55"/>
        <v>女</v>
      </c>
    </row>
    <row r="225" spans="1:4" ht="30" customHeight="1">
      <c r="A225" s="6">
        <v>223</v>
      </c>
      <c r="B225" s="6" t="str">
        <f>"2849202109081525512942"</f>
        <v>2849202109081525512942</v>
      </c>
      <c r="C225" s="6" t="str">
        <f>"杜秀红"</f>
        <v>杜秀红</v>
      </c>
      <c r="D225" s="6" t="str">
        <f t="shared" si="55"/>
        <v>女</v>
      </c>
    </row>
    <row r="226" spans="1:4" ht="30" customHeight="1">
      <c r="A226" s="6">
        <v>224</v>
      </c>
      <c r="B226" s="6" t="str">
        <f>"2849202109081529152943"</f>
        <v>2849202109081529152943</v>
      </c>
      <c r="C226" s="6" t="str">
        <f>"张丽"</f>
        <v>张丽</v>
      </c>
      <c r="D226" s="6" t="str">
        <f t="shared" si="55"/>
        <v>女</v>
      </c>
    </row>
    <row r="227" spans="1:4" ht="30" customHeight="1">
      <c r="A227" s="6">
        <v>225</v>
      </c>
      <c r="B227" s="6" t="str">
        <f>"2849202109081540382947"</f>
        <v>2849202109081540382947</v>
      </c>
      <c r="C227" s="6" t="str">
        <f>"许芳连"</f>
        <v>许芳连</v>
      </c>
      <c r="D227" s="6" t="str">
        <f aca="true" t="shared" si="56" ref="D227:D230">"男"</f>
        <v>男</v>
      </c>
    </row>
    <row r="228" spans="1:4" ht="30" customHeight="1">
      <c r="A228" s="6">
        <v>226</v>
      </c>
      <c r="B228" s="6" t="str">
        <f>"2849202109081552372948"</f>
        <v>2849202109081552372948</v>
      </c>
      <c r="C228" s="6" t="str">
        <f>"黄琬芬"</f>
        <v>黄琬芬</v>
      </c>
      <c r="D228" s="6" t="str">
        <f>"女"</f>
        <v>女</v>
      </c>
    </row>
    <row r="229" spans="1:4" ht="30" customHeight="1">
      <c r="A229" s="6">
        <v>227</v>
      </c>
      <c r="B229" s="6" t="str">
        <f>"2849202109081633392952"</f>
        <v>2849202109081633392952</v>
      </c>
      <c r="C229" s="6" t="str">
        <f>"罗明轩"</f>
        <v>罗明轩</v>
      </c>
      <c r="D229" s="6" t="str">
        <f t="shared" si="56"/>
        <v>男</v>
      </c>
    </row>
    <row r="230" spans="1:4" ht="30" customHeight="1">
      <c r="A230" s="6">
        <v>228</v>
      </c>
      <c r="B230" s="6" t="str">
        <f>"2849202109081633502953"</f>
        <v>2849202109081633502953</v>
      </c>
      <c r="C230" s="6" t="str">
        <f>"高志强"</f>
        <v>高志强</v>
      </c>
      <c r="D230" s="6" t="str">
        <f t="shared" si="56"/>
        <v>男</v>
      </c>
    </row>
    <row r="231" spans="1:4" ht="30" customHeight="1">
      <c r="A231" s="6">
        <v>229</v>
      </c>
      <c r="B231" s="6" t="str">
        <f>"2849202109081641412954"</f>
        <v>2849202109081641412954</v>
      </c>
      <c r="C231" s="6" t="str">
        <f>"王慧"</f>
        <v>王慧</v>
      </c>
      <c r="D231" s="6" t="str">
        <f aca="true" t="shared" si="57" ref="D231:D237">"女"</f>
        <v>女</v>
      </c>
    </row>
    <row r="232" spans="1:4" ht="30" customHeight="1">
      <c r="A232" s="6">
        <v>230</v>
      </c>
      <c r="B232" s="6" t="str">
        <f>"2849202109081646162955"</f>
        <v>2849202109081646162955</v>
      </c>
      <c r="C232" s="6" t="str">
        <f>"申鹏飞"</f>
        <v>申鹏飞</v>
      </c>
      <c r="D232" s="6" t="str">
        <f>"男"</f>
        <v>男</v>
      </c>
    </row>
    <row r="233" spans="1:4" ht="30" customHeight="1">
      <c r="A233" s="6">
        <v>231</v>
      </c>
      <c r="B233" s="6" t="str">
        <f>"2849202109081744432957"</f>
        <v>2849202109081744432957</v>
      </c>
      <c r="C233" s="6" t="str">
        <f>"周能"</f>
        <v>周能</v>
      </c>
      <c r="D233" s="6" t="str">
        <f>"男"</f>
        <v>男</v>
      </c>
    </row>
    <row r="234" spans="1:4" ht="30" customHeight="1">
      <c r="A234" s="6">
        <v>232</v>
      </c>
      <c r="B234" s="6" t="str">
        <f>"2849202109081751052959"</f>
        <v>2849202109081751052959</v>
      </c>
      <c r="C234" s="6" t="str">
        <f>"王花"</f>
        <v>王花</v>
      </c>
      <c r="D234" s="6" t="str">
        <f t="shared" si="57"/>
        <v>女</v>
      </c>
    </row>
    <row r="235" spans="1:4" ht="30" customHeight="1">
      <c r="A235" s="6">
        <v>233</v>
      </c>
      <c r="B235" s="6" t="str">
        <f>"2849202109081752162960"</f>
        <v>2849202109081752162960</v>
      </c>
      <c r="C235" s="6" t="str">
        <f>"彭永臻"</f>
        <v>彭永臻</v>
      </c>
      <c r="D235" s="6" t="str">
        <f t="shared" si="57"/>
        <v>女</v>
      </c>
    </row>
    <row r="236" spans="1:4" ht="30" customHeight="1">
      <c r="A236" s="6">
        <v>234</v>
      </c>
      <c r="B236" s="6" t="str">
        <f>"2849202109081852402961"</f>
        <v>2849202109081852402961</v>
      </c>
      <c r="C236" s="6" t="str">
        <f>"王小群"</f>
        <v>王小群</v>
      </c>
      <c r="D236" s="6" t="str">
        <f t="shared" si="57"/>
        <v>女</v>
      </c>
    </row>
    <row r="237" spans="1:4" ht="30" customHeight="1">
      <c r="A237" s="6">
        <v>235</v>
      </c>
      <c r="B237" s="6" t="str">
        <f>"2849202109081930172962"</f>
        <v>2849202109081930172962</v>
      </c>
      <c r="C237" s="6" t="str">
        <f>"陈小莎"</f>
        <v>陈小莎</v>
      </c>
      <c r="D237" s="6" t="str">
        <f t="shared" si="57"/>
        <v>女</v>
      </c>
    </row>
    <row r="238" spans="1:4" ht="30" customHeight="1">
      <c r="A238" s="6">
        <v>236</v>
      </c>
      <c r="B238" s="6" t="str">
        <f>"2849202109082023332963"</f>
        <v>2849202109082023332963</v>
      </c>
      <c r="C238" s="6" t="str">
        <f>"杨皓宇"</f>
        <v>杨皓宇</v>
      </c>
      <c r="D238" s="6" t="str">
        <f aca="true" t="shared" si="58" ref="D238:D243">"男"</f>
        <v>男</v>
      </c>
    </row>
    <row r="239" spans="1:4" ht="30" customHeight="1">
      <c r="A239" s="6">
        <v>237</v>
      </c>
      <c r="B239" s="6" t="str">
        <f>"2849202109082054172964"</f>
        <v>2849202109082054172964</v>
      </c>
      <c r="C239" s="6" t="str">
        <f>"陆兴妍"</f>
        <v>陆兴妍</v>
      </c>
      <c r="D239" s="6" t="str">
        <f>"女"</f>
        <v>女</v>
      </c>
    </row>
    <row r="240" spans="1:4" ht="30" customHeight="1">
      <c r="A240" s="6">
        <v>238</v>
      </c>
      <c r="B240" s="6" t="str">
        <f>"2849202109082113002965"</f>
        <v>2849202109082113002965</v>
      </c>
      <c r="C240" s="6" t="str">
        <f>"韩伟畴"</f>
        <v>韩伟畴</v>
      </c>
      <c r="D240" s="6" t="str">
        <f t="shared" si="58"/>
        <v>男</v>
      </c>
    </row>
    <row r="241" spans="1:4" ht="30" customHeight="1">
      <c r="A241" s="6">
        <v>239</v>
      </c>
      <c r="B241" s="6" t="str">
        <f>"2849202109082212332967"</f>
        <v>2849202109082212332967</v>
      </c>
      <c r="C241" s="6" t="str">
        <f>"符钧"</f>
        <v>符钧</v>
      </c>
      <c r="D241" s="6" t="str">
        <f t="shared" si="58"/>
        <v>男</v>
      </c>
    </row>
    <row r="242" spans="1:4" ht="30" customHeight="1">
      <c r="A242" s="6">
        <v>240</v>
      </c>
      <c r="B242" s="6" t="str">
        <f>"2849202109082236422968"</f>
        <v>2849202109082236422968</v>
      </c>
      <c r="C242" s="6" t="str">
        <f>"吴元玮"</f>
        <v>吴元玮</v>
      </c>
      <c r="D242" s="6" t="str">
        <f t="shared" si="58"/>
        <v>男</v>
      </c>
    </row>
    <row r="243" spans="1:4" ht="30" customHeight="1">
      <c r="A243" s="6">
        <v>241</v>
      </c>
      <c r="B243" s="6" t="str">
        <f>"2849202109090859322970"</f>
        <v>2849202109090859322970</v>
      </c>
      <c r="C243" s="6" t="str">
        <f>"何依桐"</f>
        <v>何依桐</v>
      </c>
      <c r="D243" s="6" t="str">
        <f t="shared" si="58"/>
        <v>男</v>
      </c>
    </row>
    <row r="244" spans="1:4" ht="30" customHeight="1">
      <c r="A244" s="6">
        <v>242</v>
      </c>
      <c r="B244" s="6" t="str">
        <f>"2849202109090919012971"</f>
        <v>2849202109090919012971</v>
      </c>
      <c r="C244" s="6" t="str">
        <f>"母琦颖"</f>
        <v>母琦颖</v>
      </c>
      <c r="D244" s="6" t="str">
        <f>"女"</f>
        <v>女</v>
      </c>
    </row>
    <row r="245" spans="1:4" ht="30" customHeight="1">
      <c r="A245" s="6">
        <v>243</v>
      </c>
      <c r="B245" s="6" t="str">
        <f>"2849202109090924252972"</f>
        <v>2849202109090924252972</v>
      </c>
      <c r="C245" s="6" t="str">
        <f>"许愿"</f>
        <v>许愿</v>
      </c>
      <c r="D245" s="6" t="str">
        <f>"女"</f>
        <v>女</v>
      </c>
    </row>
    <row r="246" spans="1:4" ht="30" customHeight="1">
      <c r="A246" s="6">
        <v>244</v>
      </c>
      <c r="B246" s="6" t="str">
        <f>"2849202109090926152973"</f>
        <v>2849202109090926152973</v>
      </c>
      <c r="C246" s="6" t="str">
        <f>"刘一博"</f>
        <v>刘一博</v>
      </c>
      <c r="D246" s="6" t="str">
        <f aca="true" t="shared" si="59" ref="D246:D249">"男"</f>
        <v>男</v>
      </c>
    </row>
    <row r="247" spans="1:4" ht="30" customHeight="1">
      <c r="A247" s="6">
        <v>245</v>
      </c>
      <c r="B247" s="6" t="str">
        <f>"2849202109091039312976"</f>
        <v>2849202109091039312976</v>
      </c>
      <c r="C247" s="6" t="str">
        <f>"孙浩"</f>
        <v>孙浩</v>
      </c>
      <c r="D247" s="6" t="str">
        <f t="shared" si="59"/>
        <v>男</v>
      </c>
    </row>
    <row r="248" spans="1:4" ht="30" customHeight="1">
      <c r="A248" s="6">
        <v>246</v>
      </c>
      <c r="B248" s="6" t="str">
        <f>"2849202109091043232978"</f>
        <v>2849202109091043232978</v>
      </c>
      <c r="C248" s="6" t="str">
        <f>"刘宁彰"</f>
        <v>刘宁彰</v>
      </c>
      <c r="D248" s="6" t="str">
        <f t="shared" si="59"/>
        <v>男</v>
      </c>
    </row>
    <row r="249" spans="1:4" ht="30" customHeight="1">
      <c r="A249" s="6">
        <v>247</v>
      </c>
      <c r="B249" s="6" t="str">
        <f>"2849202109091138312979"</f>
        <v>2849202109091138312979</v>
      </c>
      <c r="C249" s="6" t="str">
        <f>"曹翰宇"</f>
        <v>曹翰宇</v>
      </c>
      <c r="D249" s="6" t="str">
        <f t="shared" si="59"/>
        <v>男</v>
      </c>
    </row>
    <row r="250" spans="1:4" ht="30" customHeight="1">
      <c r="A250" s="6">
        <v>248</v>
      </c>
      <c r="B250" s="6" t="str">
        <f>"2849202109091244512980"</f>
        <v>2849202109091244512980</v>
      </c>
      <c r="C250" s="6" t="str">
        <f>"黎艳"</f>
        <v>黎艳</v>
      </c>
      <c r="D250" s="6" t="str">
        <f aca="true" t="shared" si="60" ref="D250:D254">"女"</f>
        <v>女</v>
      </c>
    </row>
    <row r="251" spans="1:4" ht="30" customHeight="1">
      <c r="A251" s="6">
        <v>249</v>
      </c>
      <c r="B251" s="6" t="str">
        <f>"2849202109091322422982"</f>
        <v>2849202109091322422982</v>
      </c>
      <c r="C251" s="6" t="str">
        <f>"罗伟"</f>
        <v>罗伟</v>
      </c>
      <c r="D251" s="6" t="str">
        <f aca="true" t="shared" si="61" ref="D251:D256">"男"</f>
        <v>男</v>
      </c>
    </row>
    <row r="252" spans="1:4" ht="30" customHeight="1">
      <c r="A252" s="6">
        <v>250</v>
      </c>
      <c r="B252" s="6" t="str">
        <f>"2849202109091440042983"</f>
        <v>2849202109091440042983</v>
      </c>
      <c r="C252" s="6" t="str">
        <f>"黄丽"</f>
        <v>黄丽</v>
      </c>
      <c r="D252" s="6" t="str">
        <f t="shared" si="60"/>
        <v>女</v>
      </c>
    </row>
    <row r="253" spans="1:4" ht="30" customHeight="1">
      <c r="A253" s="6">
        <v>251</v>
      </c>
      <c r="B253" s="6" t="str">
        <f>"2849202109091456042984"</f>
        <v>2849202109091456042984</v>
      </c>
      <c r="C253" s="6" t="str">
        <f>"张荣荣"</f>
        <v>张荣荣</v>
      </c>
      <c r="D253" s="6" t="str">
        <f t="shared" si="60"/>
        <v>女</v>
      </c>
    </row>
    <row r="254" spans="1:4" ht="30" customHeight="1">
      <c r="A254" s="6">
        <v>252</v>
      </c>
      <c r="B254" s="6" t="str">
        <f>"2849202109091459372985"</f>
        <v>2849202109091459372985</v>
      </c>
      <c r="C254" s="6" t="str">
        <f>"吴琼"</f>
        <v>吴琼</v>
      </c>
      <c r="D254" s="6" t="str">
        <f t="shared" si="60"/>
        <v>女</v>
      </c>
    </row>
    <row r="255" spans="1:4" ht="30" customHeight="1">
      <c r="A255" s="6">
        <v>253</v>
      </c>
      <c r="B255" s="6" t="str">
        <f>"2849202109091524212987"</f>
        <v>2849202109091524212987</v>
      </c>
      <c r="C255" s="6" t="str">
        <f>"金雄科"</f>
        <v>金雄科</v>
      </c>
      <c r="D255" s="6" t="str">
        <f t="shared" si="61"/>
        <v>男</v>
      </c>
    </row>
    <row r="256" spans="1:4" ht="30" customHeight="1">
      <c r="A256" s="6">
        <v>254</v>
      </c>
      <c r="B256" s="6" t="str">
        <f>"2849202109091533122989"</f>
        <v>2849202109091533122989</v>
      </c>
      <c r="C256" s="6" t="str">
        <f>"庞晨辉"</f>
        <v>庞晨辉</v>
      </c>
      <c r="D256" s="6" t="str">
        <f t="shared" si="61"/>
        <v>男</v>
      </c>
    </row>
    <row r="257" spans="1:4" ht="30" customHeight="1">
      <c r="A257" s="6">
        <v>255</v>
      </c>
      <c r="B257" s="6" t="str">
        <f>"2849202109091609252990"</f>
        <v>2849202109091609252990</v>
      </c>
      <c r="C257" s="6" t="str">
        <f>"蔡春晶"</f>
        <v>蔡春晶</v>
      </c>
      <c r="D257" s="6" t="str">
        <f aca="true" t="shared" si="62" ref="D257:D264">"女"</f>
        <v>女</v>
      </c>
    </row>
    <row r="258" spans="1:4" ht="30" customHeight="1">
      <c r="A258" s="6">
        <v>256</v>
      </c>
      <c r="B258" s="6" t="str">
        <f>"2849202109091640512991"</f>
        <v>2849202109091640512991</v>
      </c>
      <c r="C258" s="6" t="str">
        <f>"陈明儒"</f>
        <v>陈明儒</v>
      </c>
      <c r="D258" s="6" t="str">
        <f aca="true" t="shared" si="63" ref="D258:D261">"男"</f>
        <v>男</v>
      </c>
    </row>
    <row r="259" spans="1:4" ht="30" customHeight="1">
      <c r="A259" s="6">
        <v>257</v>
      </c>
      <c r="B259" s="6" t="str">
        <f>"2849202109091652422992"</f>
        <v>2849202109091652422992</v>
      </c>
      <c r="C259" s="6" t="str">
        <f>"范雁"</f>
        <v>范雁</v>
      </c>
      <c r="D259" s="6" t="str">
        <f t="shared" si="63"/>
        <v>男</v>
      </c>
    </row>
    <row r="260" spans="1:4" ht="30" customHeight="1">
      <c r="A260" s="6">
        <v>258</v>
      </c>
      <c r="B260" s="6" t="str">
        <f>"2849202109091711152993"</f>
        <v>2849202109091711152993</v>
      </c>
      <c r="C260" s="6" t="str">
        <f>"陈丽雅"</f>
        <v>陈丽雅</v>
      </c>
      <c r="D260" s="6" t="str">
        <f t="shared" si="62"/>
        <v>女</v>
      </c>
    </row>
    <row r="261" spans="1:4" ht="30" customHeight="1">
      <c r="A261" s="6">
        <v>259</v>
      </c>
      <c r="B261" s="6" t="str">
        <f>"2849202109091804152996"</f>
        <v>2849202109091804152996</v>
      </c>
      <c r="C261" s="6" t="str">
        <f>"孙国威"</f>
        <v>孙国威</v>
      </c>
      <c r="D261" s="6" t="str">
        <f t="shared" si="63"/>
        <v>男</v>
      </c>
    </row>
    <row r="262" spans="1:4" ht="30" customHeight="1">
      <c r="A262" s="6">
        <v>260</v>
      </c>
      <c r="B262" s="6" t="str">
        <f>"2849202109091854402997"</f>
        <v>2849202109091854402997</v>
      </c>
      <c r="C262" s="6" t="str">
        <f>"吴芳君"</f>
        <v>吴芳君</v>
      </c>
      <c r="D262" s="6" t="str">
        <f t="shared" si="62"/>
        <v>女</v>
      </c>
    </row>
    <row r="263" spans="1:4" ht="30" customHeight="1">
      <c r="A263" s="6">
        <v>261</v>
      </c>
      <c r="B263" s="6" t="str">
        <f>"2849202109091931152998"</f>
        <v>2849202109091931152998</v>
      </c>
      <c r="C263" s="6" t="str">
        <f>"李若昭"</f>
        <v>李若昭</v>
      </c>
      <c r="D263" s="6" t="str">
        <f t="shared" si="62"/>
        <v>女</v>
      </c>
    </row>
    <row r="264" spans="1:4" ht="30" customHeight="1">
      <c r="A264" s="6">
        <v>262</v>
      </c>
      <c r="B264" s="6" t="str">
        <f>"2849202109092025462999"</f>
        <v>2849202109092025462999</v>
      </c>
      <c r="C264" s="6" t="str">
        <f>"史佳艳"</f>
        <v>史佳艳</v>
      </c>
      <c r="D264" s="6" t="str">
        <f t="shared" si="62"/>
        <v>女</v>
      </c>
    </row>
    <row r="265" spans="1:4" ht="30" customHeight="1">
      <c r="A265" s="6">
        <v>263</v>
      </c>
      <c r="B265" s="6" t="str">
        <f>"2849202109092059553001"</f>
        <v>2849202109092059553001</v>
      </c>
      <c r="C265" s="6" t="str">
        <f>"符策崴"</f>
        <v>符策崴</v>
      </c>
      <c r="D265" s="6" t="str">
        <f aca="true" t="shared" si="64" ref="D265:D267">"男"</f>
        <v>男</v>
      </c>
    </row>
    <row r="266" spans="1:4" ht="30" customHeight="1">
      <c r="A266" s="6">
        <v>264</v>
      </c>
      <c r="B266" s="6" t="str">
        <f>"2849202109092205423002"</f>
        <v>2849202109092205423002</v>
      </c>
      <c r="C266" s="6" t="str">
        <f>"李奕辰"</f>
        <v>李奕辰</v>
      </c>
      <c r="D266" s="6" t="str">
        <f t="shared" si="64"/>
        <v>男</v>
      </c>
    </row>
    <row r="267" spans="1:4" ht="30" customHeight="1">
      <c r="A267" s="6">
        <v>265</v>
      </c>
      <c r="B267" s="6" t="str">
        <f>"2849202109092238483003"</f>
        <v>2849202109092238483003</v>
      </c>
      <c r="C267" s="6" t="str">
        <f>"吴川腾"</f>
        <v>吴川腾</v>
      </c>
      <c r="D267" s="6" t="str">
        <f t="shared" si="64"/>
        <v>男</v>
      </c>
    </row>
    <row r="268" spans="1:4" ht="30" customHeight="1">
      <c r="A268" s="6">
        <v>266</v>
      </c>
      <c r="B268" s="6" t="str">
        <f>"2849202109092247233004"</f>
        <v>2849202109092247233004</v>
      </c>
      <c r="C268" s="6" t="str">
        <f>"陈君"</f>
        <v>陈君</v>
      </c>
      <c r="D268" s="6" t="str">
        <f aca="true" t="shared" si="65" ref="D268:D272">"女"</f>
        <v>女</v>
      </c>
    </row>
    <row r="269" spans="1:4" ht="30" customHeight="1">
      <c r="A269" s="6">
        <v>267</v>
      </c>
      <c r="B269" s="6" t="str">
        <f>"2849202109100026423007"</f>
        <v>2849202109100026423007</v>
      </c>
      <c r="C269" s="6" t="str">
        <f>"张翠云"</f>
        <v>张翠云</v>
      </c>
      <c r="D269" s="6" t="str">
        <f t="shared" si="65"/>
        <v>女</v>
      </c>
    </row>
    <row r="270" spans="1:4" ht="30" customHeight="1">
      <c r="A270" s="6">
        <v>268</v>
      </c>
      <c r="B270" s="6" t="str">
        <f>"2849202109100851483009"</f>
        <v>2849202109100851483009</v>
      </c>
      <c r="C270" s="6" t="str">
        <f>"吴淑仪"</f>
        <v>吴淑仪</v>
      </c>
      <c r="D270" s="6" t="str">
        <f t="shared" si="65"/>
        <v>女</v>
      </c>
    </row>
    <row r="271" spans="1:4" ht="30" customHeight="1">
      <c r="A271" s="6">
        <v>269</v>
      </c>
      <c r="B271" s="6" t="str">
        <f>"2849202109100911283011"</f>
        <v>2849202109100911283011</v>
      </c>
      <c r="C271" s="6" t="str">
        <f>"吴秋妍"</f>
        <v>吴秋妍</v>
      </c>
      <c r="D271" s="6" t="str">
        <f t="shared" si="65"/>
        <v>女</v>
      </c>
    </row>
    <row r="272" spans="1:4" ht="30" customHeight="1">
      <c r="A272" s="6">
        <v>270</v>
      </c>
      <c r="B272" s="6" t="str">
        <f>"2849202109100914313012"</f>
        <v>2849202109100914313012</v>
      </c>
      <c r="C272" s="6" t="str">
        <f>"张小英"</f>
        <v>张小英</v>
      </c>
      <c r="D272" s="6" t="str">
        <f t="shared" si="65"/>
        <v>女</v>
      </c>
    </row>
    <row r="273" spans="1:4" ht="30" customHeight="1">
      <c r="A273" s="6">
        <v>271</v>
      </c>
      <c r="B273" s="6" t="str">
        <f>"2849202109100926443013"</f>
        <v>2849202109100926443013</v>
      </c>
      <c r="C273" s="6" t="str">
        <f>"周伟"</f>
        <v>周伟</v>
      </c>
      <c r="D273" s="6" t="str">
        <f aca="true" t="shared" si="66" ref="D273:D276">"男"</f>
        <v>男</v>
      </c>
    </row>
    <row r="274" spans="1:4" ht="30" customHeight="1">
      <c r="A274" s="6">
        <v>272</v>
      </c>
      <c r="B274" s="6" t="str">
        <f>"2849202109101003383014"</f>
        <v>2849202109101003383014</v>
      </c>
      <c r="C274" s="6" t="str">
        <f>"和春雨"</f>
        <v>和春雨</v>
      </c>
      <c r="D274" s="6" t="str">
        <f t="shared" si="66"/>
        <v>男</v>
      </c>
    </row>
    <row r="275" spans="1:4" ht="30" customHeight="1">
      <c r="A275" s="6">
        <v>273</v>
      </c>
      <c r="B275" s="6" t="str">
        <f>"2849202109101035143016"</f>
        <v>2849202109101035143016</v>
      </c>
      <c r="C275" s="6" t="str">
        <f>"杜丽娟"</f>
        <v>杜丽娟</v>
      </c>
      <c r="D275" s="6" t="str">
        <f>"女"</f>
        <v>女</v>
      </c>
    </row>
    <row r="276" spans="1:4" ht="30" customHeight="1">
      <c r="A276" s="6">
        <v>274</v>
      </c>
      <c r="B276" s="6" t="str">
        <f>"2849202109101042023017"</f>
        <v>2849202109101042023017</v>
      </c>
      <c r="C276" s="6" t="str">
        <f>"郑龙"</f>
        <v>郑龙</v>
      </c>
      <c r="D276" s="6" t="str">
        <f t="shared" si="66"/>
        <v>男</v>
      </c>
    </row>
    <row r="277" spans="1:4" ht="30" customHeight="1">
      <c r="A277" s="6">
        <v>275</v>
      </c>
      <c r="B277" s="6" t="str">
        <f>"2849202109101120083018"</f>
        <v>2849202109101120083018</v>
      </c>
      <c r="C277" s="6" t="str">
        <f>"黄莎"</f>
        <v>黄莎</v>
      </c>
      <c r="D277" s="6" t="str">
        <f aca="true" t="shared" si="67" ref="D277:D282">"女"</f>
        <v>女</v>
      </c>
    </row>
    <row r="278" spans="1:4" ht="30" customHeight="1">
      <c r="A278" s="6">
        <v>276</v>
      </c>
      <c r="B278" s="6" t="str">
        <f>"2849202109101123133019"</f>
        <v>2849202109101123133019</v>
      </c>
      <c r="C278" s="6" t="str">
        <f>"李鸿祎"</f>
        <v>李鸿祎</v>
      </c>
      <c r="D278" s="6" t="str">
        <f aca="true" t="shared" si="68" ref="D278:D280">"男"</f>
        <v>男</v>
      </c>
    </row>
    <row r="279" spans="1:4" ht="30" customHeight="1">
      <c r="A279" s="6">
        <v>277</v>
      </c>
      <c r="B279" s="6" t="str">
        <f>"2849202109101155533022"</f>
        <v>2849202109101155533022</v>
      </c>
      <c r="C279" s="6" t="str">
        <f>"占魏"</f>
        <v>占魏</v>
      </c>
      <c r="D279" s="6" t="str">
        <f t="shared" si="68"/>
        <v>男</v>
      </c>
    </row>
    <row r="280" spans="1:4" ht="30" customHeight="1">
      <c r="A280" s="6">
        <v>278</v>
      </c>
      <c r="B280" s="6" t="str">
        <f>"2849202109101156503023"</f>
        <v>2849202109101156503023</v>
      </c>
      <c r="C280" s="6" t="str">
        <f>"李德成"</f>
        <v>李德成</v>
      </c>
      <c r="D280" s="6" t="str">
        <f t="shared" si="68"/>
        <v>男</v>
      </c>
    </row>
    <row r="281" spans="1:4" ht="30" customHeight="1">
      <c r="A281" s="6">
        <v>279</v>
      </c>
      <c r="B281" s="6" t="str">
        <f>"2849202109101229363024"</f>
        <v>2849202109101229363024</v>
      </c>
      <c r="C281" s="6" t="str">
        <f>"蒙瑛"</f>
        <v>蒙瑛</v>
      </c>
      <c r="D281" s="6" t="str">
        <f t="shared" si="67"/>
        <v>女</v>
      </c>
    </row>
    <row r="282" spans="1:4" ht="30" customHeight="1">
      <c r="A282" s="6">
        <v>280</v>
      </c>
      <c r="B282" s="6" t="str">
        <f>"2849202109101255383025"</f>
        <v>2849202109101255383025</v>
      </c>
      <c r="C282" s="6" t="str">
        <f>"王萌"</f>
        <v>王萌</v>
      </c>
      <c r="D282" s="6" t="str">
        <f t="shared" si="67"/>
        <v>女</v>
      </c>
    </row>
    <row r="283" spans="1:4" ht="30" customHeight="1">
      <c r="A283" s="6">
        <v>281</v>
      </c>
      <c r="B283" s="6" t="str">
        <f>"2849202109101256343026"</f>
        <v>2849202109101256343026</v>
      </c>
      <c r="C283" s="6" t="str">
        <f>"王冠"</f>
        <v>王冠</v>
      </c>
      <c r="D283" s="6" t="str">
        <f>"男"</f>
        <v>男</v>
      </c>
    </row>
    <row r="284" spans="1:4" ht="30" customHeight="1">
      <c r="A284" s="6">
        <v>282</v>
      </c>
      <c r="B284" s="6" t="str">
        <f>"2849202109101303403027"</f>
        <v>2849202109101303403027</v>
      </c>
      <c r="C284" s="6" t="str">
        <f>"李卓"</f>
        <v>李卓</v>
      </c>
      <c r="D284" s="6" t="str">
        <f aca="true" t="shared" si="69" ref="D284:D289">"女"</f>
        <v>女</v>
      </c>
    </row>
    <row r="285" spans="1:4" ht="30" customHeight="1">
      <c r="A285" s="6">
        <v>283</v>
      </c>
      <c r="B285" s="6" t="str">
        <f>"2849202109101311563029"</f>
        <v>2849202109101311563029</v>
      </c>
      <c r="C285" s="6" t="str">
        <f>"方白如"</f>
        <v>方白如</v>
      </c>
      <c r="D285" s="6" t="str">
        <f t="shared" si="69"/>
        <v>女</v>
      </c>
    </row>
    <row r="286" spans="1:4" ht="30" customHeight="1">
      <c r="A286" s="6">
        <v>284</v>
      </c>
      <c r="B286" s="6" t="str">
        <f>"2849202109101355123030"</f>
        <v>2849202109101355123030</v>
      </c>
      <c r="C286" s="6" t="str">
        <f>"朱望书"</f>
        <v>朱望书</v>
      </c>
      <c r="D286" s="6" t="str">
        <f aca="true" t="shared" si="70" ref="D286:D292">"男"</f>
        <v>男</v>
      </c>
    </row>
    <row r="287" spans="1:4" ht="30" customHeight="1">
      <c r="A287" s="6">
        <v>285</v>
      </c>
      <c r="B287" s="6" t="str">
        <f>"2849202109101453343034"</f>
        <v>2849202109101453343034</v>
      </c>
      <c r="C287" s="6" t="str">
        <f>"黎雁"</f>
        <v>黎雁</v>
      </c>
      <c r="D287" s="6" t="str">
        <f t="shared" si="69"/>
        <v>女</v>
      </c>
    </row>
    <row r="288" spans="1:4" ht="30" customHeight="1">
      <c r="A288" s="6">
        <v>286</v>
      </c>
      <c r="B288" s="6" t="str">
        <f>"2849202109101548033036"</f>
        <v>2849202109101548033036</v>
      </c>
      <c r="C288" s="6" t="str">
        <f>"吴晓雯"</f>
        <v>吴晓雯</v>
      </c>
      <c r="D288" s="6" t="str">
        <f t="shared" si="69"/>
        <v>女</v>
      </c>
    </row>
    <row r="289" spans="1:4" ht="30" customHeight="1">
      <c r="A289" s="6">
        <v>287</v>
      </c>
      <c r="B289" s="6" t="str">
        <f>"2849202109101559043038"</f>
        <v>2849202109101559043038</v>
      </c>
      <c r="C289" s="6" t="str">
        <f>"林雅琴"</f>
        <v>林雅琴</v>
      </c>
      <c r="D289" s="6" t="str">
        <f t="shared" si="69"/>
        <v>女</v>
      </c>
    </row>
    <row r="290" spans="1:4" ht="30" customHeight="1">
      <c r="A290" s="6">
        <v>288</v>
      </c>
      <c r="B290" s="6" t="str">
        <f>"2849202109101630443040"</f>
        <v>2849202109101630443040</v>
      </c>
      <c r="C290" s="6" t="str">
        <f>"蔡翔俊"</f>
        <v>蔡翔俊</v>
      </c>
      <c r="D290" s="6" t="str">
        <f t="shared" si="70"/>
        <v>男</v>
      </c>
    </row>
    <row r="291" spans="1:4" ht="30" customHeight="1">
      <c r="A291" s="6">
        <v>289</v>
      </c>
      <c r="B291" s="6" t="str">
        <f>"2849202109101631243041"</f>
        <v>2849202109101631243041</v>
      </c>
      <c r="C291" s="6" t="str">
        <f>"何荣华"</f>
        <v>何荣华</v>
      </c>
      <c r="D291" s="6" t="str">
        <f t="shared" si="70"/>
        <v>男</v>
      </c>
    </row>
    <row r="292" spans="1:4" ht="30" customHeight="1">
      <c r="A292" s="6">
        <v>290</v>
      </c>
      <c r="B292" s="6" t="str">
        <f>"2849202109101709003042"</f>
        <v>2849202109101709003042</v>
      </c>
      <c r="C292" s="6" t="str">
        <f>"黎家博"</f>
        <v>黎家博</v>
      </c>
      <c r="D292" s="6" t="str">
        <f t="shared" si="70"/>
        <v>男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2021-09-13T15:20:23Z</dcterms:created>
  <dcterms:modified xsi:type="dcterms:W3CDTF">2021-09-16T04:20:03Z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8D021FEDB9B54467A172E8C3EC513A75</vt:lpwstr>
  </property>
  <property fmtid="{D5CDD505-2E9C-101B-9397-08002B2CF9AE}" pid="4" name="KSOProductBuildV">
    <vt:lpwstr>2052-11.1.0.10938</vt:lpwstr>
  </property>
</Properties>
</file>