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895" windowHeight="10500"/>
  </bookViews>
  <sheets>
    <sheet name="视频编辑" sheetId="3" r:id="rId1"/>
    <sheet name="记者" sheetId="2" r:id="rId2"/>
  </sheets>
  <externalReferences>
    <externalReference r:id="rId3"/>
  </externalReferences>
  <definedNames>
    <definedName name="_xlnm.Print_Titles" localSheetId="1">记者!$1:$3</definedName>
    <definedName name="_xlnm.Print_Titles" localSheetId="0">视频编辑!$1:$3</definedName>
  </definedNames>
  <calcPr calcId="144525" fullCalcOnLoad="1"/>
</workbook>
</file>

<file path=xl/calcChain.xml><?xml version="1.0" encoding="utf-8"?>
<calcChain xmlns="http://schemas.openxmlformats.org/spreadsheetml/2006/main">
  <c r="D4" i="3"/>
  <c r="E4"/>
  <c r="F4"/>
  <c r="G4"/>
  <c r="H4"/>
  <c r="D5"/>
  <c r="E5"/>
  <c r="F5"/>
  <c r="G5"/>
  <c r="H5"/>
  <c r="D6"/>
  <c r="E6"/>
  <c r="F6"/>
  <c r="G6"/>
  <c r="H6"/>
  <c r="D7"/>
  <c r="E7"/>
  <c r="F7"/>
  <c r="G7"/>
  <c r="H7"/>
  <c r="D8"/>
  <c r="E8"/>
  <c r="F8"/>
  <c r="G8"/>
  <c r="H8"/>
  <c r="D4" i="2"/>
  <c r="E4"/>
  <c r="F4"/>
  <c r="G4"/>
  <c r="D5"/>
  <c r="E5"/>
  <c r="F5"/>
  <c r="G5"/>
  <c r="D6"/>
  <c r="E6"/>
  <c r="F6"/>
  <c r="G6"/>
  <c r="D7"/>
  <c r="E7"/>
  <c r="F7"/>
  <c r="G7"/>
  <c r="D8"/>
  <c r="E8"/>
  <c r="F8"/>
  <c r="D9"/>
  <c r="E9"/>
  <c r="F9"/>
  <c r="G9"/>
</calcChain>
</file>

<file path=xl/sharedStrings.xml><?xml version="1.0" encoding="utf-8"?>
<sst xmlns="http://schemas.openxmlformats.org/spreadsheetml/2006/main" count="59" uniqueCount="41">
  <si>
    <t>灵台县广播电视台公开遴选工作人员拟考察对象专业测试、笔试、面试成绩
（视频编辑岗位）</t>
  </si>
  <si>
    <t>序号</t>
  </si>
  <si>
    <t>姓 名</t>
  </si>
  <si>
    <t>工作单位</t>
  </si>
  <si>
    <t>准考证号</t>
  </si>
  <si>
    <t>专业测试
成绩</t>
  </si>
  <si>
    <t>笔试
成绩</t>
  </si>
  <si>
    <t>面试
成绩</t>
  </si>
  <si>
    <t>三项成绩
按比例
折  合</t>
  </si>
  <si>
    <t>备注</t>
  </si>
  <si>
    <t>1</t>
  </si>
  <si>
    <t>柳  迪</t>
  </si>
  <si>
    <t>独店镇政府</t>
  </si>
  <si>
    <t>进入考察</t>
  </si>
  <si>
    <t>2</t>
  </si>
  <si>
    <t>贾  灏</t>
  </si>
  <si>
    <t>新开乡政府</t>
  </si>
  <si>
    <t>3</t>
  </si>
  <si>
    <t>曹亚兰</t>
  </si>
  <si>
    <t>上良镇政府</t>
  </si>
  <si>
    <t>4</t>
  </si>
  <si>
    <t>梁之绪</t>
  </si>
  <si>
    <t>中台镇政府</t>
  </si>
  <si>
    <t>5</t>
  </si>
  <si>
    <t>李瑞娜</t>
  </si>
  <si>
    <t>百里镇政府</t>
  </si>
  <si>
    <t xml:space="preserve">   视频编辑综合成绩＝专业测试成绩×40%＋笔试成绩×30%＋面试成绩×20%＋考察成绩×10%</t>
  </si>
  <si>
    <t>灵台县广播电视台公开遴选工作人员拟考察对象笔试、面试成绩
（记者岗位）</t>
  </si>
  <si>
    <t>姓名</t>
  </si>
  <si>
    <t>笔试成绩</t>
  </si>
  <si>
    <t>面试成绩</t>
  </si>
  <si>
    <t>两项成绩
按比例折合</t>
  </si>
  <si>
    <t>备 注</t>
  </si>
  <si>
    <t>景  洁</t>
  </si>
  <si>
    <t>郭冰倩</t>
  </si>
  <si>
    <t>什字镇政府</t>
  </si>
  <si>
    <t>赵  琼</t>
  </si>
  <si>
    <t>冯  宝</t>
  </si>
  <si>
    <t>孙晓娜</t>
  </si>
  <si>
    <t>张怡涵</t>
  </si>
  <si>
    <t xml:space="preserve">     记者综合成绩＝笔试成绩×60%＋面试成绩×30%＋考察成绩×10%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</si>
</sst>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方正大标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\&#20844;&#24320;&#36980;&#36873;201803\&#25104;&#32489;&#34920;201803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公示(视频编辑)"/>
      <sheetName val="成绩公示 (记者)"/>
      <sheetName val="成绩(视频编辑)"/>
      <sheetName val="成绩表 (记者)"/>
      <sheetName val="笔试成绩公示（视频编辑）"/>
      <sheetName val="笔试成绩公示（记者）"/>
      <sheetName val="笔试成绩表（视频编辑） "/>
      <sheetName val="笔试成绩表（记者）"/>
      <sheetName val="面试记分表"/>
      <sheetName val="面试抽签表(2分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D5" sqref="D5"/>
    </sheetView>
  </sheetViews>
  <sheetFormatPr defaultColWidth="9" defaultRowHeight="14.25"/>
  <cols>
    <col min="1" max="1" width="5.625" style="4" customWidth="1"/>
    <col min="2" max="2" width="8.625" customWidth="1"/>
    <col min="3" max="3" width="15.625" customWidth="1"/>
    <col min="4" max="4" width="12.625" style="13" customWidth="1"/>
    <col min="5" max="5" width="10.625" style="14" customWidth="1"/>
    <col min="6" max="8" width="10.625" style="15" customWidth="1"/>
    <col min="9" max="9" width="10.625" style="14" customWidth="1"/>
  </cols>
  <sheetData>
    <row r="1" spans="1:9" ht="54.9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15" customHeight="1">
      <c r="A2" s="5"/>
      <c r="B2" s="6"/>
      <c r="C2" s="6"/>
      <c r="D2" s="16"/>
      <c r="E2" s="17"/>
      <c r="F2" s="18"/>
      <c r="G2" s="18"/>
      <c r="H2" s="18"/>
      <c r="I2" s="17"/>
    </row>
    <row r="3" spans="1:9" s="2" customFormat="1" ht="45" customHeight="1">
      <c r="A3" s="9" t="s">
        <v>1</v>
      </c>
      <c r="B3" s="10" t="s">
        <v>2</v>
      </c>
      <c r="C3" s="10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</row>
    <row r="4" spans="1:9" s="3" customFormat="1" ht="45" customHeight="1">
      <c r="A4" s="9" t="s">
        <v>10</v>
      </c>
      <c r="B4" s="10" t="s">
        <v>11</v>
      </c>
      <c r="C4" s="10" t="s">
        <v>12</v>
      </c>
      <c r="D4" s="9">
        <f>VLOOKUP(B4,'[1]成绩(视频编辑)'!$B$4:$I$15,4,FALSE)</f>
        <v>2018032203</v>
      </c>
      <c r="E4" s="10">
        <f>VLOOKUP(B4,'[1]成绩(视频编辑)'!$B$4:$I$15,5,FALSE)</f>
        <v>85</v>
      </c>
      <c r="F4" s="19">
        <f>VLOOKUP(B4,'[1]成绩(视频编辑)'!$B$4:$I$15,6,FALSE)</f>
        <v>84</v>
      </c>
      <c r="G4" s="19">
        <f>VLOOKUP(B4,'[1]成绩(视频编辑)'!$B$4:$I$15,7,FALSE)</f>
        <v>90.9</v>
      </c>
      <c r="H4" s="19">
        <f>E4*40%+F4*30%+G4*20%</f>
        <v>77.38000000000001</v>
      </c>
      <c r="I4" s="10" t="s">
        <v>13</v>
      </c>
    </row>
    <row r="5" spans="1:9" s="3" customFormat="1" ht="45" customHeight="1">
      <c r="A5" s="9" t="s">
        <v>14</v>
      </c>
      <c r="B5" s="10" t="s">
        <v>15</v>
      </c>
      <c r="C5" s="10" t="s">
        <v>16</v>
      </c>
      <c r="D5" s="9">
        <f>VLOOKUP(B5,'[1]成绩(视频编辑)'!$B$4:$I$15,4,FALSE)</f>
        <v>2018032210</v>
      </c>
      <c r="E5" s="10">
        <f>VLOOKUP(B5,'[1]成绩(视频编辑)'!$B$4:$I$15,5,FALSE)</f>
        <v>74</v>
      </c>
      <c r="F5" s="19">
        <f>VLOOKUP(B5,'[1]成绩(视频编辑)'!$B$4:$I$15,6,FALSE)</f>
        <v>77</v>
      </c>
      <c r="G5" s="19">
        <f>VLOOKUP(B5,'[1]成绩(视频编辑)'!$B$4:$I$15,7,FALSE)</f>
        <v>85.6</v>
      </c>
      <c r="H5" s="19">
        <f>E5*40%+F5*30%+G5*20%</f>
        <v>69.820000000000007</v>
      </c>
      <c r="I5" s="10" t="s">
        <v>13</v>
      </c>
    </row>
    <row r="6" spans="1:9" s="3" customFormat="1" ht="45" customHeight="1">
      <c r="A6" s="9" t="s">
        <v>17</v>
      </c>
      <c r="B6" s="9" t="s">
        <v>18</v>
      </c>
      <c r="C6" s="10" t="s">
        <v>19</v>
      </c>
      <c r="D6" s="9">
        <f>VLOOKUP(B6,'[1]成绩(视频编辑)'!$B$4:$I$15,4,FALSE)</f>
        <v>2018032215</v>
      </c>
      <c r="E6" s="10">
        <f>VLOOKUP(B6,'[1]成绩(视频编辑)'!$B$4:$I$15,5,FALSE)</f>
        <v>54</v>
      </c>
      <c r="F6" s="19">
        <f>VLOOKUP(B6,'[1]成绩(视频编辑)'!$B$4:$I$15,6,FALSE)</f>
        <v>86</v>
      </c>
      <c r="G6" s="19">
        <f>VLOOKUP(B6,'[1]成绩(视频编辑)'!$B$4:$I$15,7,FALSE)</f>
        <v>89.6</v>
      </c>
      <c r="H6" s="19">
        <f>E6*40%+F6*30%+G6*20%</f>
        <v>65.320000000000007</v>
      </c>
      <c r="I6" s="10" t="s">
        <v>13</v>
      </c>
    </row>
    <row r="7" spans="1:9" s="3" customFormat="1" ht="45" customHeight="1">
      <c r="A7" s="9" t="s">
        <v>20</v>
      </c>
      <c r="B7" s="10" t="s">
        <v>21</v>
      </c>
      <c r="C7" s="10" t="s">
        <v>22</v>
      </c>
      <c r="D7" s="9">
        <f>VLOOKUP(B7,'[1]成绩(视频编辑)'!$B$4:$I$15,4,FALSE)</f>
        <v>2018032211</v>
      </c>
      <c r="E7" s="10">
        <f>VLOOKUP(B7,'[1]成绩(视频编辑)'!$B$4:$I$15,5,FALSE)</f>
        <v>40</v>
      </c>
      <c r="F7" s="19">
        <f>VLOOKUP(B7,'[1]成绩(视频编辑)'!$B$4:$I$15,6,FALSE)</f>
        <v>64</v>
      </c>
      <c r="G7" s="19">
        <f>VLOOKUP(B7,'[1]成绩(视频编辑)'!$B$4:$I$15,7,FALSE)</f>
        <v>83.8</v>
      </c>
      <c r="H7" s="19">
        <f>E7*40%+F7*30%+G7*20%</f>
        <v>51.960000000000008</v>
      </c>
      <c r="I7" s="10" t="s">
        <v>13</v>
      </c>
    </row>
    <row r="8" spans="1:9" s="3" customFormat="1" ht="45" customHeight="1">
      <c r="A8" s="9" t="s">
        <v>23</v>
      </c>
      <c r="B8" s="10" t="s">
        <v>24</v>
      </c>
      <c r="C8" s="10" t="s">
        <v>25</v>
      </c>
      <c r="D8" s="9">
        <f>VLOOKUP(B8,'[1]成绩(视频编辑)'!$B$4:$I$15,4,FALSE)</f>
        <v>2018032204</v>
      </c>
      <c r="E8" s="10">
        <f>VLOOKUP(B8,'[1]成绩(视频编辑)'!$B$4:$I$15,5,FALSE)</f>
        <v>40</v>
      </c>
      <c r="F8" s="19">
        <f>VLOOKUP(B8,'[1]成绩(视频编辑)'!$B$4:$I$15,6,FALSE)</f>
        <v>62</v>
      </c>
      <c r="G8" s="19">
        <f>VLOOKUP(B8,'[1]成绩(视频编辑)'!$B$4:$I$15,7,FALSE)</f>
        <v>80.400000000000006</v>
      </c>
      <c r="H8" s="19">
        <f>E8*40%+F8*30%+G8*20%</f>
        <v>50.679999999999993</v>
      </c>
      <c r="I8" s="10" t="s">
        <v>13</v>
      </c>
    </row>
    <row r="9" spans="1:9" s="3" customFormat="1" ht="45" customHeight="1">
      <c r="A9" s="21" t="s">
        <v>26</v>
      </c>
      <c r="B9" s="21"/>
      <c r="C9" s="21"/>
      <c r="D9" s="21"/>
      <c r="E9" s="21"/>
      <c r="F9" s="21"/>
      <c r="G9" s="21"/>
      <c r="H9" s="21"/>
      <c r="I9" s="21"/>
    </row>
  </sheetData>
  <mergeCells count="2">
    <mergeCell ref="A1:I1"/>
    <mergeCell ref="A9:I9"/>
  </mergeCells>
  <phoneticPr fontId="4" type="noConversion"/>
  <pageMargins left="0.79" right="0.59" top="0.79" bottom="0.59" header="0.51" footer="0.31"/>
  <pageSetup paperSize="9" orientation="portrait" horizontalDpi="4294967293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12" sqref="C12"/>
    </sheetView>
  </sheetViews>
  <sheetFormatPr defaultColWidth="9" defaultRowHeight="14.25"/>
  <cols>
    <col min="1" max="1" width="5.625" style="4" customWidth="1"/>
    <col min="2" max="2" width="8.625" customWidth="1"/>
    <col min="3" max="3" width="15.625" customWidth="1"/>
    <col min="4" max="4" width="12.625" style="4" customWidth="1"/>
    <col min="5" max="7" width="10.625" customWidth="1"/>
    <col min="8" max="8" width="11.625" customWidth="1"/>
  </cols>
  <sheetData>
    <row r="1" spans="1:8" ht="54.95" customHeight="1">
      <c r="A1" s="20" t="s">
        <v>27</v>
      </c>
      <c r="B1" s="20"/>
      <c r="C1" s="20"/>
      <c r="D1" s="20"/>
      <c r="E1" s="20"/>
      <c r="F1" s="20"/>
      <c r="G1" s="20"/>
      <c r="H1" s="20"/>
    </row>
    <row r="2" spans="1:8" s="1" customFormat="1" ht="15" customHeight="1">
      <c r="A2" s="5"/>
      <c r="B2" s="6"/>
      <c r="C2" s="6"/>
      <c r="D2" s="7"/>
      <c r="E2" s="8"/>
      <c r="F2" s="8"/>
      <c r="G2" s="8"/>
    </row>
    <row r="3" spans="1:8" s="2" customFormat="1" ht="45" customHeight="1">
      <c r="A3" s="9" t="s">
        <v>1</v>
      </c>
      <c r="B3" s="10" t="s">
        <v>28</v>
      </c>
      <c r="C3" s="10" t="s">
        <v>3</v>
      </c>
      <c r="D3" s="9" t="s">
        <v>4</v>
      </c>
      <c r="E3" s="10" t="s">
        <v>29</v>
      </c>
      <c r="F3" s="10" t="s">
        <v>30</v>
      </c>
      <c r="G3" s="10" t="s">
        <v>31</v>
      </c>
      <c r="H3" s="11" t="s">
        <v>32</v>
      </c>
    </row>
    <row r="4" spans="1:8" s="3" customFormat="1" ht="45" customHeight="1">
      <c r="A4" s="9">
        <v>1</v>
      </c>
      <c r="B4" s="10" t="s">
        <v>33</v>
      </c>
      <c r="C4" s="10" t="s">
        <v>22</v>
      </c>
      <c r="D4" s="9">
        <f>VLOOKUP(B4,'[1]成绩表 (记者)'!$B$4:$H$37,4,FALSE)</f>
        <v>2018032216</v>
      </c>
      <c r="E4" s="10">
        <f>VLOOKUP(B4,'[1]成绩表 (记者)'!$B$4:$H$37,5,FALSE)</f>
        <v>75</v>
      </c>
      <c r="F4" s="10">
        <f>VLOOKUP(B4,'[1]成绩表 (记者)'!$B$4:$H$37,6,FALSE)</f>
        <v>89.4</v>
      </c>
      <c r="G4" s="10">
        <f t="shared" ref="G4:G9" si="0">E4*60%+F4*30%</f>
        <v>71.819999999999993</v>
      </c>
      <c r="H4" s="11" t="s">
        <v>13</v>
      </c>
    </row>
    <row r="5" spans="1:8" s="3" customFormat="1" ht="45" customHeight="1">
      <c r="A5" s="9">
        <v>2</v>
      </c>
      <c r="B5" s="10" t="s">
        <v>34</v>
      </c>
      <c r="C5" s="10" t="s">
        <v>35</v>
      </c>
      <c r="D5" s="9">
        <f>VLOOKUP(B5,'[1]成绩表 (记者)'!$B$4:$H$37,4,FALSE)</f>
        <v>2018032229</v>
      </c>
      <c r="E5" s="10">
        <f>VLOOKUP(B5,'[1]成绩表 (记者)'!$B$4:$H$37,5,FALSE)</f>
        <v>76</v>
      </c>
      <c r="F5" s="10">
        <f>VLOOKUP(B5,'[1]成绩表 (记者)'!$B$4:$H$37,6,FALSE)</f>
        <v>85.8</v>
      </c>
      <c r="G5" s="10">
        <f t="shared" si="0"/>
        <v>71.34</v>
      </c>
      <c r="H5" s="11" t="s">
        <v>13</v>
      </c>
    </row>
    <row r="6" spans="1:8" s="3" customFormat="1" ht="45" customHeight="1">
      <c r="A6" s="9">
        <v>3</v>
      </c>
      <c r="B6" s="10" t="s">
        <v>36</v>
      </c>
      <c r="C6" s="10" t="s">
        <v>35</v>
      </c>
      <c r="D6" s="9">
        <f>VLOOKUP(B6,'[1]成绩表 (记者)'!$B$4:$H$37,4,FALSE)</f>
        <v>2018032219</v>
      </c>
      <c r="E6" s="10">
        <f>VLOOKUP(B6,'[1]成绩表 (记者)'!$B$4:$H$37,5,FALSE)</f>
        <v>71</v>
      </c>
      <c r="F6" s="10">
        <f>VLOOKUP(B6,'[1]成绩表 (记者)'!$B$4:$H$37,6,FALSE)</f>
        <v>88</v>
      </c>
      <c r="G6" s="10">
        <f t="shared" si="0"/>
        <v>69</v>
      </c>
      <c r="H6" s="11" t="s">
        <v>13</v>
      </c>
    </row>
    <row r="7" spans="1:8" s="3" customFormat="1" ht="45" customHeight="1">
      <c r="A7" s="9">
        <v>4</v>
      </c>
      <c r="B7" s="10" t="s">
        <v>37</v>
      </c>
      <c r="C7" s="10" t="s">
        <v>25</v>
      </c>
      <c r="D7" s="9">
        <f>VLOOKUP(B7,'[1]成绩表 (记者)'!$B$4:$H$37,4,FALSE)</f>
        <v>2018032230</v>
      </c>
      <c r="E7" s="10">
        <f>VLOOKUP(B7,'[1]成绩表 (记者)'!$B$4:$H$37,5,FALSE)</f>
        <v>70</v>
      </c>
      <c r="F7" s="10">
        <f>VLOOKUP(B7,'[1]成绩表 (记者)'!$B$4:$H$37,6,FALSE)</f>
        <v>89.2</v>
      </c>
      <c r="G7" s="10">
        <f t="shared" si="0"/>
        <v>68.760000000000005</v>
      </c>
      <c r="H7" s="11" t="s">
        <v>13</v>
      </c>
    </row>
    <row r="8" spans="1:8" s="3" customFormat="1" ht="45" customHeight="1">
      <c r="A8" s="9">
        <v>5</v>
      </c>
      <c r="B8" s="10" t="s">
        <v>38</v>
      </c>
      <c r="C8" s="10" t="s">
        <v>35</v>
      </c>
      <c r="D8" s="9">
        <f>VLOOKUP(B8,'[1]成绩表 (记者)'!$B$4:$H$37,4,FALSE)</f>
        <v>2018032232</v>
      </c>
      <c r="E8" s="10">
        <f>VLOOKUP(B8,'[1]成绩表 (记者)'!$B$4:$H$37,5,FALSE)</f>
        <v>70</v>
      </c>
      <c r="F8" s="10">
        <f>VLOOKUP(B8,'[1]成绩表 (记者)'!$B$4:$H$37,6,FALSE)</f>
        <v>87.24</v>
      </c>
      <c r="G8" s="10">
        <v>68.17</v>
      </c>
      <c r="H8" s="11" t="s">
        <v>13</v>
      </c>
    </row>
    <row r="9" spans="1:8" s="3" customFormat="1" ht="45" customHeight="1">
      <c r="A9" s="9">
        <v>6</v>
      </c>
      <c r="B9" s="10" t="s">
        <v>39</v>
      </c>
      <c r="C9" s="10" t="s">
        <v>12</v>
      </c>
      <c r="D9" s="9">
        <f>VLOOKUP(B9,'[1]成绩表 (记者)'!$B$4:$H$37,4,FALSE)</f>
        <v>2018032235</v>
      </c>
      <c r="E9" s="10">
        <f>VLOOKUP(B9,'[1]成绩表 (记者)'!$B$4:$H$37,5,FALSE)</f>
        <v>68</v>
      </c>
      <c r="F9" s="10">
        <f>VLOOKUP(B9,'[1]成绩表 (记者)'!$B$4:$H$37,6,FALSE)</f>
        <v>90</v>
      </c>
      <c r="G9" s="10">
        <f t="shared" si="0"/>
        <v>67.8</v>
      </c>
      <c r="H9" s="11" t="s">
        <v>13</v>
      </c>
    </row>
    <row r="10" spans="1:8" s="3" customFormat="1" ht="45" customHeight="1">
      <c r="A10" s="21" t="s">
        <v>40</v>
      </c>
      <c r="B10" s="21"/>
      <c r="C10" s="21"/>
      <c r="D10" s="21"/>
      <c r="E10" s="21"/>
      <c r="F10" s="21"/>
      <c r="G10" s="21"/>
      <c r="H10" s="21"/>
    </row>
    <row r="11" spans="1:8" s="3" customFormat="1" ht="13.5">
      <c r="A11" s="12"/>
      <c r="D11" s="12"/>
    </row>
    <row r="12" spans="1:8" s="3" customFormat="1" ht="13.5">
      <c r="A12" s="12"/>
      <c r="D12" s="12"/>
    </row>
  </sheetData>
  <mergeCells count="2">
    <mergeCell ref="A1:H1"/>
    <mergeCell ref="A10:H10"/>
  </mergeCells>
  <phoneticPr fontId="4" type="noConversion"/>
  <pageMargins left="0.79" right="0.59" top="0.79" bottom="0.59" header="0.31" footer="0.31"/>
  <pageSetup paperSize="9" orientation="portrait" horizontalDpi="4294967293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视频编辑</vt:lpstr>
      <vt:lpstr>记者</vt:lpstr>
      <vt:lpstr>记者!Print_Titles</vt:lpstr>
      <vt:lpstr>视频编辑!Print_Titles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灵台县网信办单位管理员</cp:lastModifiedBy>
  <cp:revision>1</cp:revision>
  <cp:lastPrinted>2018-03-23T09:01:11Z</cp:lastPrinted>
  <dcterms:created xsi:type="dcterms:W3CDTF">2017-02-17T07:39:25Z</dcterms:created>
  <dcterms:modified xsi:type="dcterms:W3CDTF">2018-03-23T09:30:16Z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